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Questa_cartella_di_lavoro"/>
  <bookViews>
    <workbookView xWindow="-105" yWindow="-105" windowWidth="19425" windowHeight="10425" tabRatio="959" activeTab="6"/>
  </bookViews>
  <sheets>
    <sheet name="Allegato 1_RIEPILOGO" sheetId="3" r:id="rId1"/>
    <sheet name="Allegato 2_COSTI" sheetId="1" r:id="rId2"/>
    <sheet name="Allegato 3_DETTAGLIO OPZIONALI" sheetId="6" r:id="rId3"/>
    <sheet name="Allegato 4 _CREDITI" sheetId="7" r:id="rId4"/>
    <sheet name="Allegato 5_DETRAZIONI" sheetId="8" r:id="rId5"/>
    <sheet name="Allegato 6_Mod ARERA PEF 2020_2" sheetId="15" r:id="rId6"/>
    <sheet name="Foglio1" sheetId="16" r:id="rId7"/>
  </sheets>
  <definedNames>
    <definedName name="_xlnm.Print_Area" localSheetId="0">'Allegato 1_RIEPILOGO'!$A$1:$H$32</definedName>
    <definedName name="_xlnm.Print_Area" localSheetId="1">'Allegato 2_COSTI'!$A$1:$H$34</definedName>
    <definedName name="_xlnm.Print_Area" localSheetId="2">'Allegato 3_DETTAGLIO OPZIONALI'!$A$1:$D$37</definedName>
    <definedName name="_xlnm.Print_Area" localSheetId="4">'Allegato 5_DETRAZIONI'!$A$1:$C$17</definedName>
    <definedName name="Print_Area" localSheetId="0">'Allegato 1_RIEPILOGO'!$A$1:$H$30</definedName>
    <definedName name="Print_Area" localSheetId="1">'Allegato 2_COSTI'!$A$1:$H$33</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8" l="1"/>
  <c r="D14" i="1" l="1"/>
  <c r="B14" i="1"/>
  <c r="D7" i="1"/>
  <c r="B7" i="1"/>
  <c r="E14" i="15" l="1"/>
  <c r="C2" i="15" l="1"/>
  <c r="E11" i="15"/>
  <c r="D7" i="7"/>
  <c r="C14" i="15" l="1"/>
  <c r="C15" i="15" s="1"/>
  <c r="C11" i="15"/>
  <c r="C5" i="15"/>
  <c r="H16" i="3"/>
  <c r="H15" i="3"/>
  <c r="E16" i="3"/>
  <c r="E15" i="3"/>
  <c r="G14" i="3"/>
  <c r="F14" i="3"/>
  <c r="D14" i="3"/>
  <c r="C14" i="3"/>
  <c r="H17" i="3" l="1"/>
  <c r="E17" i="3"/>
  <c r="H7" i="3" l="1"/>
  <c r="E7" i="3"/>
  <c r="H6" i="3"/>
  <c r="E6" i="3"/>
  <c r="G5" i="3"/>
  <c r="F5" i="3"/>
  <c r="D5" i="3"/>
  <c r="C5" i="3"/>
  <c r="E15" i="1" l="1"/>
  <c r="E16" i="1"/>
  <c r="D10" i="1" l="1"/>
  <c r="C31" i="6" l="1"/>
  <c r="C17" i="6"/>
  <c r="C37" i="6" s="1"/>
  <c r="D4" i="1" l="1"/>
  <c r="D18" i="1"/>
  <c r="E17" i="1" l="1"/>
  <c r="E8" i="1"/>
  <c r="E9" i="1"/>
  <c r="E7" i="1" l="1"/>
  <c r="D11" i="1"/>
  <c r="D6" i="1"/>
  <c r="G25" i="1" l="1"/>
  <c r="F13" i="1" l="1"/>
  <c r="E6" i="1"/>
  <c r="C22" i="15"/>
  <c r="C6" i="15"/>
  <c r="D13" i="1" l="1"/>
  <c r="E13" i="1" s="1"/>
  <c r="C1" i="8" l="1"/>
  <c r="C1" i="7"/>
  <c r="C1" i="6"/>
  <c r="E1" i="1"/>
  <c r="G18" i="3"/>
  <c r="F18" i="3"/>
  <c r="E8" i="3"/>
  <c r="E9" i="3"/>
  <c r="E10" i="3"/>
  <c r="E11" i="3"/>
  <c r="E12" i="3"/>
  <c r="E13" i="3"/>
  <c r="H18" i="3" l="1"/>
  <c r="E14" i="3"/>
  <c r="C14" i="8"/>
  <c r="C19" i="15" l="1"/>
  <c r="E19" i="15"/>
  <c r="G24" i="3"/>
  <c r="G26" i="3" s="1"/>
  <c r="F24" i="3"/>
  <c r="C18" i="3"/>
  <c r="D24" i="3"/>
  <c r="C24" i="3"/>
  <c r="D18" i="3" l="1"/>
  <c r="E18" i="3" s="1"/>
  <c r="E5" i="3"/>
  <c r="F26" i="3"/>
  <c r="C26" i="3"/>
  <c r="D26" i="3" l="1"/>
  <c r="E14" i="1"/>
  <c r="H4" i="3" l="1"/>
  <c r="H5" i="3"/>
  <c r="H8" i="3"/>
  <c r="H9" i="3"/>
  <c r="H10" i="3"/>
  <c r="H11" i="3"/>
  <c r="H12" i="3"/>
  <c r="H13" i="3"/>
  <c r="H14" i="3"/>
  <c r="H21" i="3"/>
  <c r="H23" i="3"/>
  <c r="E4" i="3"/>
  <c r="E21" i="3"/>
  <c r="E23" i="3"/>
  <c r="E3" i="3" l="1"/>
  <c r="D12" i="1" l="1"/>
  <c r="D5" i="1"/>
  <c r="E10" i="1" l="1"/>
  <c r="E8" i="15" s="1"/>
  <c r="D19" i="1"/>
  <c r="E11" i="1"/>
  <c r="C12" i="15" s="1"/>
  <c r="E12" i="1"/>
  <c r="E5" i="1"/>
  <c r="E4" i="1"/>
  <c r="C8" i="15" l="1"/>
  <c r="F23" i="1"/>
  <c r="F21" i="1"/>
  <c r="C9" i="15"/>
  <c r="C13" i="15" s="1"/>
  <c r="E26" i="3"/>
  <c r="H26" i="3"/>
  <c r="C16" i="15" l="1"/>
  <c r="E19" i="1"/>
  <c r="E22" i="3"/>
  <c r="E24" i="3" s="1"/>
  <c r="H22" i="3"/>
  <c r="H3" i="3"/>
  <c r="F6" i="1" l="1"/>
  <c r="C18" i="15" l="1"/>
  <c r="C20" i="15" s="1"/>
</calcChain>
</file>

<file path=xl/comments1.xml><?xml version="1.0" encoding="utf-8"?>
<comments xmlns="http://schemas.openxmlformats.org/spreadsheetml/2006/main">
  <authors>
    <author>Giacomo Cecchetti</author>
  </authors>
  <commentList>
    <comment ref="B10" authorId="0">
      <text>
        <r>
          <rPr>
            <b/>
            <sz val="9"/>
            <color indexed="81"/>
            <rFont val="Tahoma"/>
            <family val="2"/>
          </rPr>
          <t>Giacomo Cecchetti:</t>
        </r>
        <r>
          <rPr>
            <sz val="9"/>
            <color indexed="81"/>
            <rFont val="Tahoma"/>
            <family val="2"/>
          </rPr>
          <t xml:space="preserve">
SPECIFICARE NELL' ALLEGATO 3 QUALI SERVIZI SI INTENDE ATTIVARE PER IL PEF 2020 </t>
        </r>
      </text>
    </comment>
  </commentList>
</comments>
</file>

<file path=xl/sharedStrings.xml><?xml version="1.0" encoding="utf-8"?>
<sst xmlns="http://schemas.openxmlformats.org/spreadsheetml/2006/main" count="180" uniqueCount="136">
  <si>
    <t>CARC (svolto internamente o con affidamenti a soggetti terzi, incluso SEI Toscana)</t>
  </si>
  <si>
    <t>Spazzamento e Lavaggio in economia</t>
  </si>
  <si>
    <t>Servizi Opzionali (affidati a SEI Toscana)</t>
  </si>
  <si>
    <t>Costi per Gestione Post mortem</t>
  </si>
  <si>
    <t>Perdite relative a crediti inesigibili</t>
  </si>
  <si>
    <t>Accantonamento rischi su crediti TIA</t>
  </si>
  <si>
    <t>Campagne informative e di educazione ambientale e misure di prevenzione</t>
  </si>
  <si>
    <t>Costi funzionamento ATO (anche se non inseriti nel PEF)</t>
  </si>
  <si>
    <t>Indennità di Disagio Ambientale in detrazione</t>
  </si>
  <si>
    <t>CARC</t>
  </si>
  <si>
    <t>CSL</t>
  </si>
  <si>
    <t>CCD</t>
  </si>
  <si>
    <r>
      <rPr>
        <b/>
        <sz val="12"/>
        <rFont val="Calibri"/>
        <family val="2"/>
        <scheme val="minor"/>
      </rPr>
      <t>RENDICONTO DI
CONSUNTIVO 2018</t>
    </r>
  </si>
  <si>
    <r>
      <rPr>
        <b/>
        <sz val="12"/>
        <rFont val="Calibri"/>
        <family val="2"/>
        <scheme val="minor"/>
      </rPr>
      <t>RENDICONTO DI
CONSUNTIVO 2017</t>
    </r>
  </si>
  <si>
    <t>Variazione consuntivo 2018/2017</t>
  </si>
  <si>
    <t>PEF 2018</t>
  </si>
  <si>
    <t>PEF 2019</t>
  </si>
  <si>
    <t>Variazione PEF 2019/2018</t>
  </si>
  <si>
    <t xml:space="preserve">MIUR </t>
  </si>
  <si>
    <t>VOCI MTR</t>
  </si>
  <si>
    <t xml:space="preserve">Comune di </t>
  </si>
  <si>
    <t>Perdite relative a crediti inesigibili TIA</t>
  </si>
  <si>
    <t>Perdite relative a crediti inesigibili TARI</t>
  </si>
  <si>
    <t>Note:</t>
  </si>
  <si>
    <t>(1)</t>
  </si>
  <si>
    <t>(2)</t>
  </si>
  <si>
    <t>(3)</t>
  </si>
  <si>
    <t xml:space="preserve">SUB TOTALE COSTI SOSTENUTI SU VOCI PEF DI COMPETENZA DEL COMUNE </t>
  </si>
  <si>
    <t>COSTO A RENDICONTO DI
CONSUNTIVO 2018</t>
  </si>
  <si>
    <r>
      <t xml:space="preserve">COSTO 2018 RIVALUTATO </t>
    </r>
    <r>
      <rPr>
        <b/>
        <vertAlign val="subscript"/>
        <sz val="12"/>
        <rFont val="Calibri"/>
        <family val="2"/>
      </rPr>
      <t>(1)</t>
    </r>
  </si>
  <si>
    <t>EVENTUALE DIVERSO COSTO INDICATO DAL COMUNE (2)</t>
  </si>
  <si>
    <t>PEF 2020</t>
  </si>
  <si>
    <t>Costi per la Gestione Post operativa delle discariche e costi di chiusura</t>
  </si>
  <si>
    <t>Componenti di costo</t>
  </si>
  <si>
    <t>Rischio crediti</t>
  </si>
  <si>
    <t>TOTALE PERDITE/ACCANTONAMENTI SU CREDITI</t>
  </si>
  <si>
    <t>Fornitura e distribuzione beni di consumo</t>
  </si>
  <si>
    <t>CRD</t>
  </si>
  <si>
    <t>Servizio di igienizzazione, manutenzione e sostituzione cestini porta rifiuti</t>
  </si>
  <si>
    <t>Pulizia arenili</t>
  </si>
  <si>
    <t>Eco scambio</t>
  </si>
  <si>
    <t>COAL</t>
  </si>
  <si>
    <t xml:space="preserve">Rimozione carogne animali  </t>
  </si>
  <si>
    <t>Pulizia aree verdi (no Gestione)</t>
  </si>
  <si>
    <t>Gestione manufatti in cemento-amianto</t>
  </si>
  <si>
    <t>Gestione post‐operativa di discariche esaurite di rifiuti urbani (v. art. 9.3 MTR)</t>
  </si>
  <si>
    <t>Compostaggio domestico (forniture, verifiche, monitoraggio, rendicontazione)</t>
  </si>
  <si>
    <t>Servizio di prevenzione ed ispezione ambientale ove non esteso a forme di controllo del servizio prestato dal gestore</t>
  </si>
  <si>
    <t>Iniziative di comunicazione per eventi particolari connessi a servizi igiene urbana</t>
  </si>
  <si>
    <t>Rimozione e bonifica di rifiuti urbani pericolosi giacenti in aree pubbliche o ad uso pubblico</t>
  </si>
  <si>
    <t>Pulizia invasi/pozzetti sotto le caditoie</t>
  </si>
  <si>
    <r>
      <t>Nota</t>
    </r>
    <r>
      <rPr>
        <i/>
        <sz val="8"/>
        <color rgb="FF000000"/>
        <rFont val="Calibri"/>
        <family val="2"/>
      </rPr>
      <t>:</t>
    </r>
  </si>
  <si>
    <t>Servizio emergenza neve</t>
  </si>
  <si>
    <t>Pulizia scritte murarie e deaffissione di manifesti abusivi</t>
  </si>
  <si>
    <t xml:space="preserve">Rimozione piante infestanti   </t>
  </si>
  <si>
    <t>Pulizia orinatoi e bagni pubblici</t>
  </si>
  <si>
    <t>Derattizzazione delle vie, aree e giardini pubblici</t>
  </si>
  <si>
    <t>Trattamenti antilarvali e adulticidi di aree pubbliche</t>
  </si>
  <si>
    <t>Svuotamento locali e facchinaggio</t>
  </si>
  <si>
    <t>Bonifica di discariche esaurite di rifiuti urbani e rifiuti urbani assimilati</t>
  </si>
  <si>
    <t>Cartellonistica stradale per il servizio di spazzamento e lavaggio strade</t>
  </si>
  <si>
    <t>Distruzione documenti cartacei a termovalorizzazione</t>
  </si>
  <si>
    <t>Servizio di carico, trasporto ed avvio recupero del rifiuto CER 2002.01, alghe raccolte nella laguna di Orbetello</t>
  </si>
  <si>
    <t>Altri servizi in economia:</t>
  </si>
  <si>
    <t>Altri costi imputati nel PEF:</t>
  </si>
  <si>
    <t xml:space="preserve">Altre voci in detrazione </t>
  </si>
  <si>
    <t>TOTALE DETRAZIONI</t>
  </si>
  <si>
    <t>di cui:</t>
  </si>
  <si>
    <t>Il dato viene alimentato direttaemnte dall'ATO.</t>
  </si>
  <si>
    <t xml:space="preserve">Servizi  opzionali affidati a SEI Toscana </t>
  </si>
  <si>
    <t xml:space="preserve">SUB TOTALE COSTI </t>
  </si>
  <si>
    <t>SUB TOTALE DETRAZIONI</t>
  </si>
  <si>
    <t>Contributo del MIUR per le istituzioni scolastiche statali ai sensi dell’articolo 33 bis del decreto-legge 248/0</t>
  </si>
  <si>
    <t>Entrate effettivamente conseguite a seguito dell’attività di recupero dell’evasione</t>
  </si>
  <si>
    <t>Entrate derivanti da procedure sanzionatorie</t>
  </si>
  <si>
    <t>Ulteriori partite approvate dall’Ente territorialmente competente</t>
  </si>
  <si>
    <t>Costi funzionamento ATO (quote 2020) (3)</t>
  </si>
  <si>
    <t>I Servizi esterni al perimetro di regolazione del Metodo ARERA possono essere ammessi solo se di importo non superiore al relativo importo inserito nel PEF 2019. Tali costi saranno inseriti nel PEF 2020 alla voce “Attività esterne Ciclo integrato RU incluse nel PEF”.</t>
  </si>
  <si>
    <t>(5)</t>
  </si>
  <si>
    <t>Componenti in detrazione</t>
  </si>
  <si>
    <t>Componenti in detrazione ai sensi del p.to 1.4 della DETERMINAZIONE N. 02/DRIF/2020</t>
  </si>
  <si>
    <t>TOTALE SERVIZI OPZIONALI AFFIDATI A SEI TOSCANA INTERNI AL PERIMETRO</t>
  </si>
  <si>
    <t>TOTALE SERVIZI OPZIONALI AFFIDATI A SEI TOSCANA ESTERNI AL PERIMETRO</t>
  </si>
  <si>
    <t>Totale costi servizi Servizi Opzionali affidati a SEI Toscana</t>
  </si>
  <si>
    <t>TOTALE SERVIZI OPZIONALI INTERNI ED ESTERNI AFFIDATI A SEI TOSCANA</t>
  </si>
  <si>
    <t>Tabella 3A - Servizi interni al perimetro di regolazione del Metodo ARERA affidati a SEI Toscana</t>
  </si>
  <si>
    <t>DATO INDICATO DAL COMUNE (PEF 2020)</t>
  </si>
  <si>
    <r>
      <t xml:space="preserve">Costi dell’attività di raccolta e trasporto dei rifiuti urbani indifferenziati –  </t>
    </r>
    <r>
      <rPr>
        <b/>
        <sz val="12"/>
        <color theme="1"/>
        <rFont val="Calibri"/>
        <family val="2"/>
        <scheme val="minor"/>
      </rPr>
      <t>CRT</t>
    </r>
  </si>
  <si>
    <r>
      <t xml:space="preserve">Costi dell’attività di raccolta e trasporto delle frazioni differenziate – </t>
    </r>
    <r>
      <rPr>
        <b/>
        <sz val="12"/>
        <color theme="1"/>
        <rFont val="Calibri"/>
        <family val="2"/>
        <scheme val="minor"/>
      </rPr>
      <t>CRD</t>
    </r>
  </si>
  <si>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t>
    </r>
  </si>
  <si>
    <r>
      <t xml:space="preserve">Costi dell’attività di spazzamento e di lavaggio – </t>
    </r>
    <r>
      <rPr>
        <b/>
        <sz val="12"/>
        <color theme="1"/>
        <rFont val="Calibri"/>
        <family val="2"/>
        <scheme val="minor"/>
      </rPr>
      <t>CSL</t>
    </r>
  </si>
  <si>
    <r>
      <t xml:space="preserve">                   Costi per l’attività di gestione delle tariffe e dei rapporti con gli utenti - </t>
    </r>
    <r>
      <rPr>
        <b/>
        <sz val="12"/>
        <color theme="1"/>
        <rFont val="Calibri"/>
        <family val="2"/>
        <scheme val="minor"/>
      </rPr>
      <t>CARC</t>
    </r>
  </si>
  <si>
    <r>
      <t xml:space="preserve">                    Costi generali di gestione - </t>
    </r>
    <r>
      <rPr>
        <b/>
        <sz val="12"/>
        <color theme="1"/>
        <rFont val="Calibri"/>
        <family val="2"/>
        <scheme val="minor"/>
      </rPr>
      <t>CGG</t>
    </r>
  </si>
  <si>
    <r>
      <t xml:space="preserve">                    Costi relativi alla quota di crediti inesigibili  - </t>
    </r>
    <r>
      <rPr>
        <b/>
        <sz val="12"/>
        <color theme="1"/>
        <rFont val="Calibri"/>
        <family val="2"/>
        <scheme val="minor"/>
      </rPr>
      <t>CCD</t>
    </r>
  </si>
  <si>
    <r>
      <t xml:space="preserve">                    Altri costi - </t>
    </r>
    <r>
      <rPr>
        <b/>
        <sz val="12"/>
        <color theme="1"/>
        <rFont val="Calibri"/>
        <family val="2"/>
        <scheme val="minor"/>
      </rPr>
      <t>COal</t>
    </r>
  </si>
  <si>
    <r>
      <t xml:space="preserve">Costi comuni – </t>
    </r>
    <r>
      <rPr>
        <b/>
        <sz val="12"/>
        <color theme="1"/>
        <rFont val="Calibri"/>
        <family val="2"/>
        <scheme val="minor"/>
      </rPr>
      <t>CC</t>
    </r>
  </si>
  <si>
    <r>
      <t xml:space="preserve">                  Accantonamenti - </t>
    </r>
    <r>
      <rPr>
        <b/>
        <sz val="12"/>
        <color theme="1"/>
        <rFont val="Calibri"/>
        <family val="2"/>
        <scheme val="minor"/>
      </rPr>
      <t>Acc</t>
    </r>
  </si>
  <si>
    <r>
      <t xml:space="preserve"> Costi d'uso del capitale </t>
    </r>
    <r>
      <rPr>
        <b/>
        <sz val="12"/>
        <color theme="1"/>
        <rFont val="Calibri"/>
        <family val="2"/>
        <scheme val="minor"/>
      </rPr>
      <t xml:space="preserve">- CK </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</si>
  <si>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</si>
  <si>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</si>
  <si>
    <t>Detrazioni di cui al comma 1.4 della Determina n. 2/DRIF/2020</t>
  </si>
  <si>
    <t xml:space="preserve">Attività esterne Ciclo integrato RU </t>
  </si>
  <si>
    <t>Accantonamento rischi su crediti TARI</t>
  </si>
  <si>
    <t>RENDICONTO DI
CONSUNTIVO 2017</t>
  </si>
  <si>
    <t>RENDICONTO DI
CONSUNTIVO 2018</t>
  </si>
  <si>
    <t xml:space="preserve">    Indennità di Disagio Ambientale (IDA)</t>
  </si>
  <si>
    <t>(4)</t>
  </si>
  <si>
    <r>
      <t>CC - CO</t>
    </r>
    <r>
      <rPr>
        <vertAlign val="subscript"/>
        <sz val="12"/>
        <color rgb="FF000000"/>
        <rFont val="Calibri"/>
        <family val="2"/>
      </rPr>
      <t>AL</t>
    </r>
  </si>
  <si>
    <r>
      <t>CK - A</t>
    </r>
    <r>
      <rPr>
        <vertAlign val="subscript"/>
        <sz val="12"/>
        <color rgb="FF000000"/>
        <rFont val="Calibri"/>
        <family val="2"/>
      </rPr>
      <t>CC</t>
    </r>
  </si>
  <si>
    <t>TOTALE COSTI SOSTENUTI SU VOCI PEF DI COMPETENZA DEL COMUNE AL NETTO DELLE DETRAZIONI</t>
  </si>
  <si>
    <t>DATO INDICATO DAL COMUNE  (PEF 2020)</t>
  </si>
  <si>
    <t xml:space="preserve">Viene indicato il costo calcolato applicando al consuntivo 2018 la rivalutazione ISTAT che per gli anni 2019 e 2020 è pari al 2,01% come indicata dall'art. 6,5 del MTR. </t>
  </si>
  <si>
    <t xml:space="preserve">Il Comune può indicare un valore diverso dal consuntivo 2018 rivalutato a condizione che il valore totale dei  costi sostenuti su voci PEF di competenza del Comune non superi per oltre il 3% il corrispondente valore toale del consuntivo 2018 rivalutato. </t>
  </si>
  <si>
    <t>Servizi Opzionali (affidati a SEI Toscana) esterni al perimetro di regolazione del Metodo ARERA (4)</t>
  </si>
  <si>
    <t>Eventuali altre attività esterne al perimetro di regolazione del Metodo ARERA (da specificare) (4)</t>
  </si>
  <si>
    <t xml:space="preserve">Accantonamento rischi su crediti TARI </t>
  </si>
  <si>
    <t>Allegato 6 - PEF "grezzo" comunale 2020</t>
  </si>
  <si>
    <t>Costi 
del Comune</t>
  </si>
  <si>
    <t>Le detrazioni dovranno essere inserite con segno negativo.</t>
  </si>
  <si>
    <t xml:space="preserve">Totale PEF 2020 al netto delle detrazioni </t>
  </si>
  <si>
    <t>Ai sensi dell'Articolo 5, comma 5.3, della delibera ARERA 443/2019, a decorrere dal 2020 l’ente territorialmente competente è tenuto a fornire separata evidenza, negli avvisi di pagamento, degli oneri riconducibili alle medesime.</t>
  </si>
  <si>
    <t>(6)</t>
  </si>
  <si>
    <t>TOTALE COSTI SOSTENUTI SU VOCI PEF 2020 DI COMPETENZA DEL COMUNE DIVERSE DA PERDITE/ACCANTONAMENTI SU CREDITI</t>
  </si>
  <si>
    <t>LIMITE MASSIMO COSTI SOSTENUTI SU VOCI PEF 2020 DI COMPETENZA DEL COMUNE (incremento del 3% rispetto al costo rivalutato 2018) DIVERSE DA PERDITE/ACCANTONAMENTI SU CREDITI</t>
  </si>
  <si>
    <t xml:space="preserve">NOTE </t>
  </si>
  <si>
    <t>Servizi Opzionali (affidati a SEI Toscana) interni al perimetro di regolazione del Metodo ARERA (5)</t>
  </si>
  <si>
    <r>
      <t>Se non vengono specificati i servizi opzionali nell'Allegato 3, l'intero importo relativo ai servizi opzionali che il comune intende attivare nel PEF 2020 verra inserito di default nella voce "</t>
    </r>
    <r>
      <rPr>
        <i/>
        <sz val="11"/>
        <color theme="1"/>
        <rFont val="Calibri"/>
        <family val="2"/>
        <scheme val="minor"/>
      </rPr>
      <t>Costi dell’attività di spazzamento e di lavaggio – CSL</t>
    </r>
    <r>
      <rPr>
        <sz val="11"/>
        <color theme="1"/>
        <rFont val="Calibri"/>
        <family val="2"/>
        <scheme val="minor"/>
      </rPr>
      <t>"</t>
    </r>
  </si>
  <si>
    <t>Comune di</t>
  </si>
  <si>
    <t>Tabella 3B - Servizi esterni al perimetro di regolazione del Metodo ARERA affidati a SEI Toscana (6)</t>
  </si>
  <si>
    <t>DATO INDICATO DAL COMUNE (PEF 2020) (7)</t>
  </si>
  <si>
    <t>(7)</t>
  </si>
  <si>
    <t>Costi di raccolta e trasporto RSU e costi di raccolta differenziata per materiale</t>
  </si>
  <si>
    <t>costi generali di gestione e costi comuni diversi</t>
  </si>
  <si>
    <t>Bibbiena</t>
  </si>
  <si>
    <t xml:space="preserve">    rimborso statale per IVA servizi esternalizzati riconosciuto all'Unione Comuni Montani del Casentino quale affidataria della gestione associata del servizio rifiuti tra i 10 comuni del Casentino</t>
  </si>
  <si>
    <t>minori spese sotenute nell'anno 2019 per la gestione associata del servizio rifiuti tra i 10 comuni del Casentino affidata all'Unione Comuni Montani del Casentino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</si>
</sst>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0\ &quot;€&quot;_-;\-* #,##0.00\ &quot;€&quot;_-;_-* &quot;-&quot;??\ &quot;€&quot;_-;_-@_-"/>
    <numFmt numFmtId="165" formatCode="_-* #,##0.00\ [$€-410]_-;\-* #,##0.00\ [$€-410]_-;_-* &quot;-&quot;??\ [$€-410]_-;_-@_-"/>
    <numFmt numFmtId="166" formatCode="_-* #,##0.00\ _€_-;\-* #,##0.00\ _€_-;_-* &quot;-&quot;??\ _€_-;_-@_-"/>
    <numFmt numFmtId="167" formatCode="#,##0.00\ &quot;€&quot;"/>
  </numFmts>
  <fonts count="47" x14ac:knownFonts="1">
    <font>
      <sz val="11"/>
      <color theme="1"/>
      <name val="Calibri"/>
      <family val="2"/>
      <scheme val="minor"/>
    </font>
    <font>
      <sz val="11"/>
      <color theme="1"/>
      <name val="Calibri"/>
      <family val="2"/>
      <scheme val="minor"/>
    </font>
    <font>
      <sz val="11"/>
      <color rgb="FF000000"/>
      <name val="Calibri"/>
      <family val="2"/>
    </font>
    <font>
      <b/>
      <sz val="12"/>
      <color rgb="FF000000"/>
      <name val="Calibri"/>
      <family val="2"/>
    </font>
    <font>
      <b/>
      <sz val="12"/>
      <name val="Calibri"/>
      <family val="2"/>
    </font>
    <font>
      <sz val="11"/>
      <color theme="1"/>
      <name val="Calibri"/>
      <family val="2"/>
    </font>
    <font>
      <b/>
      <sz val="11"/>
      <color rgb="FF000000"/>
      <name val="Calibri"/>
      <family val="2"/>
    </font>
    <font>
      <b/>
      <sz val="11"/>
      <color theme="1"/>
      <name val="Calibri"/>
      <family val="2"/>
      <scheme val="minor"/>
    </font>
    <font>
      <b/>
      <sz val="12"/>
      <color indexed="8"/>
      <name val="Calibri"/>
      <family val="2"/>
      <scheme val="minor"/>
    </font>
    <font>
      <b/>
      <sz val="12"/>
      <name val="Calibri"/>
      <family val="2"/>
      <scheme val="minor"/>
    </font>
    <font>
      <sz val="11"/>
      <name val="Calibri"/>
      <family val="2"/>
      <scheme val="minor"/>
    </font>
    <font>
      <i/>
      <sz val="11"/>
      <color rgb="FF000000"/>
      <name val="Calibri"/>
      <family val="2"/>
    </font>
    <font>
      <b/>
      <sz val="11"/>
      <color theme="1"/>
      <name val="Calibri"/>
      <family val="2"/>
    </font>
    <font>
      <b/>
      <vertAlign val="subscript"/>
      <sz val="12"/>
      <name val="Calibri"/>
      <family val="2"/>
    </font>
    <font>
      <u/>
      <sz val="11"/>
      <color theme="1"/>
      <name val="Calibri"/>
      <family val="2"/>
      <scheme val="minor"/>
    </font>
    <font>
      <sz val="10"/>
      <color rgb="FF000000"/>
      <name val="Calibri"/>
      <family val="2"/>
    </font>
    <font>
      <b/>
      <sz val="10"/>
      <color rgb="FF000000"/>
      <name val="Calibri"/>
      <family val="2"/>
    </font>
    <font>
      <b/>
      <u/>
      <sz val="20"/>
      <color theme="1"/>
      <name val="Calibri"/>
      <family val="2"/>
      <scheme val="minor"/>
    </font>
    <font>
      <i/>
      <sz val="8"/>
      <color rgb="FF000000"/>
      <name val="Calibri"/>
      <family val="2"/>
    </font>
    <font>
      <sz val="11"/>
      <color indexed="8"/>
      <name val="Calibri"/>
      <family val="2"/>
      <scheme val="minor"/>
    </font>
    <font>
      <b/>
      <sz val="16"/>
      <color theme="1"/>
      <name val="Calibri"/>
      <family val="2"/>
      <scheme val="minor"/>
    </font>
    <font>
      <sz val="11"/>
      <color rgb="FFFF0000"/>
      <name val="Calibri"/>
      <family val="2"/>
      <scheme val="minor"/>
    </font>
    <font>
      <b/>
      <sz val="12"/>
      <color theme="1"/>
      <name val="Arial"/>
      <family val="2"/>
    </font>
    <font>
      <sz val="12"/>
      <color theme="1"/>
      <name val="Calibri"/>
      <family val="2"/>
      <scheme val="minor"/>
    </font>
    <font>
      <sz val="16"/>
      <name val="Calibri"/>
      <family val="2"/>
      <scheme val="minor"/>
    </font>
    <font>
      <sz val="12"/>
      <color rgb="FFFF0000"/>
      <name val="Calibri"/>
      <family val="2"/>
      <scheme val="minor"/>
    </font>
    <font>
      <b/>
      <sz val="12"/>
      <color theme="1"/>
      <name val="Calibri"/>
      <family val="2"/>
      <scheme val="minor"/>
    </font>
    <font>
      <sz val="12"/>
      <name val="Calibri"/>
      <family val="2"/>
      <scheme val="minor"/>
    </font>
    <font>
      <b/>
      <vertAlign val="subscript"/>
      <sz val="12"/>
      <color theme="1"/>
      <name val="Calibri"/>
      <family val="2"/>
      <scheme val="minor"/>
    </font>
    <font>
      <i/>
      <sz val="12"/>
      <color theme="1"/>
      <name val="Calibri"/>
      <family val="2"/>
      <scheme val="minor"/>
    </font>
    <font>
      <sz val="12"/>
      <name val="Calibri"/>
      <family val="2"/>
    </font>
    <font>
      <sz val="12"/>
      <color theme="1"/>
      <name val="Calibri"/>
      <family val="2"/>
    </font>
    <font>
      <sz val="12"/>
      <color rgb="FF000000"/>
      <name val="Calibri"/>
      <family val="2"/>
    </font>
    <font>
      <i/>
      <sz val="12"/>
      <color rgb="FF000000"/>
      <name val="Calibri"/>
      <family val="2"/>
    </font>
    <font>
      <vertAlign val="subscript"/>
      <sz val="12"/>
      <color rgb="FF000000"/>
      <name val="Calibri"/>
      <family val="2"/>
    </font>
    <font>
      <i/>
      <sz val="12"/>
      <color theme="1"/>
      <name val="Calibri"/>
      <family val="2"/>
    </font>
    <font>
      <b/>
      <sz val="16"/>
      <name val="Calibri"/>
      <family val="2"/>
      <scheme val="minor"/>
    </font>
    <font>
      <b/>
      <sz val="11"/>
      <color rgb="FFFF0000"/>
      <name val="Calibri"/>
      <family val="2"/>
      <scheme val="minor"/>
    </font>
    <font>
      <i/>
      <sz val="10"/>
      <color theme="1"/>
      <name val="Calibri"/>
      <family val="2"/>
      <scheme val="minor"/>
    </font>
    <font>
      <sz val="10"/>
      <color theme="1"/>
      <name val="Calibri"/>
      <family val="2"/>
    </font>
    <font>
      <i/>
      <sz val="10"/>
      <color theme="1"/>
      <name val="Calibri"/>
      <family val="2"/>
    </font>
    <font>
      <b/>
      <sz val="14"/>
      <color theme="1"/>
      <name val="Calibri"/>
      <family val="2"/>
      <scheme val="minor"/>
    </font>
    <font>
      <b/>
      <sz val="20"/>
      <color theme="1"/>
      <name val="Calibri"/>
      <family val="2"/>
      <scheme val="minor"/>
    </font>
    <font>
      <sz val="9"/>
      <color indexed="81"/>
      <name val="Tahoma"/>
      <family val="2"/>
    </font>
    <font>
      <b/>
      <sz val="9"/>
      <color indexed="81"/>
      <name val="Tahoma"/>
      <family val="2"/>
    </font>
    <font>
      <b/>
      <sz val="12"/>
      <color rgb="FFFF0000"/>
      <name val="Calibri"/>
      <family val="2"/>
      <scheme val="minor"/>
    </font>
    <font>
      <i/>
      <sz val="11"/>
      <color theme="1"/>
      <name val="Calibri"/>
      <family val="2"/>
      <scheme val="minor"/>
    </font>
  </fonts>
  <fills count="10">
    <fill>
      <patternFill patternType="none"/>
    </fill>
    <fill>
      <patternFill patternType="gray125"/>
    </fill>
    <fill>
      <patternFill patternType="solid">
        <fgColor rgb="FFACB9CA"/>
        <bgColor rgb="FF000000"/>
      </patternFill>
    </fill>
    <fill>
      <patternFill patternType="solid">
        <fgColor theme="3" tint="0.59999389629810485"/>
        <bgColor indexed="64"/>
      </patternFill>
    </fill>
    <fill>
      <patternFill patternType="solid">
        <fgColor theme="0"/>
        <bgColor indexed="64"/>
      </patternFill>
    </fill>
    <fill>
      <patternFill patternType="solid">
        <fgColor theme="2" tint="-9.9978637043366805E-2"/>
        <bgColor indexed="64"/>
      </patternFill>
    </fill>
    <fill>
      <patternFill patternType="solid">
        <fgColor rgb="FF02A78C"/>
        <bgColor indexed="64"/>
      </patternFill>
    </fill>
    <fill>
      <patternFill patternType="solid">
        <fgColor theme="4" tint="0.59999389629810485"/>
        <bgColor indexed="64"/>
      </patternFill>
    </fill>
    <fill>
      <patternFill patternType="gray0625"/>
    </fill>
    <fill>
      <patternFill patternType="solid">
        <fgColor theme="0" tint="-0.24997711111789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s>
  <cellStyleXfs count="4">
    <xf numFmtId="0" fontId="0" fillId="0" borderId="0"/>
    <xf numFmtId="164" fontId="1" fillId="0" borderId="0" applyFont="0" applyFill="0" applyBorder="0" applyAlignment="0" applyProtection="0"/>
    <xf numFmtId="0" fontId="1" fillId="0" borderId="0"/>
    <xf numFmtId="166" fontId="1" fillId="0" borderId="0" applyFont="0" applyFill="0" applyBorder="0" applyAlignment="0" applyProtection="0"/>
  </cellStyleXfs>
  <cellXfs count="183">
    <xf numFmtId="0" fontId="0" fillId="0" borderId="0" xfId="0"/>
    <xf numFmtId="0" fontId="0" fillId="0" borderId="0" xfId="0" applyAlignment="1">
      <alignment horizontal="center"/>
    </xf>
    <xf numFmtId="0" fontId="6" fillId="0" borderId="1" xfId="0" applyFont="1" applyBorder="1" applyAlignment="1">
      <alignment horizontal="center" vertical="center" wrapText="1"/>
    </xf>
    <xf numFmtId="0" fontId="0" fillId="0" borderId="0" xfId="0" applyAlignment="1">
      <alignment vertical="center"/>
    </xf>
    <xf numFmtId="0" fontId="8" fillId="3" borderId="1" xfId="2" applyFont="1" applyFill="1" applyBorder="1" applyAlignment="1">
      <alignment horizontal="center" vertical="center" wrapText="1"/>
    </xf>
    <xf numFmtId="164" fontId="8" fillId="3" borderId="1" xfId="1" applyFont="1" applyFill="1" applyBorder="1" applyAlignment="1">
      <alignment horizontal="center" vertical="center" wrapText="1"/>
    </xf>
    <xf numFmtId="0" fontId="1" fillId="0" borderId="1" xfId="2" applyBorder="1" applyAlignment="1">
      <alignment horizontal="center" vertical="center"/>
    </xf>
    <xf numFmtId="0" fontId="1" fillId="0" borderId="1" xfId="2" applyBorder="1" applyAlignment="1">
      <alignment horizontal="center" vertical="center" wrapText="1"/>
    </xf>
    <xf numFmtId="0" fontId="7" fillId="0" borderId="1" xfId="0" applyFont="1" applyBorder="1" applyAlignment="1">
      <alignment horizontal="center" vertical="center"/>
    </xf>
    <xf numFmtId="0" fontId="0" fillId="0" borderId="0" xfId="0" applyBorder="1"/>
    <xf numFmtId="0" fontId="0" fillId="0" borderId="2" xfId="0" applyBorder="1" applyAlignment="1">
      <alignment horizontal="center"/>
    </xf>
    <xf numFmtId="0" fontId="14" fillId="0" borderId="0" xfId="0" applyFont="1" applyAlignment="1">
      <alignment vertical="center"/>
    </xf>
    <xf numFmtId="49" fontId="0" fillId="0" borderId="0" xfId="0" applyNumberFormat="1" applyAlignment="1">
      <alignment horizontal="center"/>
    </xf>
    <xf numFmtId="0" fontId="15" fillId="0" borderId="1" xfId="2" applyFont="1" applyBorder="1" applyAlignment="1" applyProtection="1">
      <alignment horizontal="center" vertical="center"/>
    </xf>
    <xf numFmtId="0" fontId="15" fillId="0" borderId="1" xfId="2" applyFont="1" applyBorder="1" applyAlignment="1" applyProtection="1">
      <alignment horizontal="center" vertical="center" wrapText="1"/>
    </xf>
    <xf numFmtId="0" fontId="0" fillId="0" borderId="0" xfId="0" applyBorder="1" applyAlignment="1" applyProtection="1">
      <alignment vertical="center"/>
    </xf>
    <xf numFmtId="0" fontId="0" fillId="0" borderId="0" xfId="0" applyAlignment="1" applyProtection="1">
      <alignment vertical="center"/>
    </xf>
    <xf numFmtId="0" fontId="0" fillId="0" borderId="0" xfId="0" applyProtection="1"/>
    <xf numFmtId="164" fontId="4" fillId="2" borderId="1" xfId="1" applyFont="1" applyFill="1" applyBorder="1" applyAlignment="1" applyProtection="1">
      <alignment horizontal="center" vertical="center" wrapText="1"/>
    </xf>
    <xf numFmtId="164" fontId="5" fillId="0" borderId="1" xfId="1" applyFont="1" applyFill="1" applyBorder="1" applyAlignment="1" applyProtection="1">
      <alignment vertical="center"/>
    </xf>
    <xf numFmtId="0" fontId="16" fillId="0" borderId="1" xfId="0" applyFont="1" applyBorder="1" applyAlignment="1" applyProtection="1">
      <alignment horizontal="center" vertical="center"/>
    </xf>
    <xf numFmtId="0" fontId="6" fillId="0" borderId="1" xfId="0" applyFont="1" applyBorder="1" applyAlignment="1" applyProtection="1">
      <alignment horizontal="center" vertical="center" wrapText="1"/>
    </xf>
    <xf numFmtId="0" fontId="6" fillId="0" borderId="0" xfId="0" applyFont="1" applyBorder="1" applyAlignment="1" applyProtection="1">
      <alignment vertical="center" wrapText="1"/>
    </xf>
    <xf numFmtId="0" fontId="6" fillId="0" borderId="0" xfId="0" applyFont="1" applyBorder="1" applyAlignment="1" applyProtection="1">
      <alignment horizontal="center" vertical="center" wrapText="1"/>
    </xf>
    <xf numFmtId="164" fontId="6" fillId="0" borderId="0" xfId="1" applyFont="1" applyFill="1" applyBorder="1" applyAlignment="1" applyProtection="1">
      <alignment vertical="center"/>
    </xf>
    <xf numFmtId="164" fontId="12" fillId="0" borderId="3" xfId="1" applyFont="1" applyFill="1" applyBorder="1" applyAlignment="1" applyProtection="1">
      <alignment vertical="center"/>
    </xf>
    <xf numFmtId="164" fontId="12" fillId="0" borderId="0" xfId="1" applyFont="1" applyFill="1" applyBorder="1" applyAlignment="1" applyProtection="1">
      <alignment vertical="center"/>
    </xf>
    <xf numFmtId="0" fontId="6" fillId="0" borderId="1" xfId="0" applyFont="1" applyBorder="1" applyAlignment="1" applyProtection="1">
      <alignment horizontal="center" vertical="center"/>
    </xf>
    <xf numFmtId="0" fontId="14" fillId="0" borderId="0" xfId="0" applyFont="1" applyAlignment="1" applyProtection="1">
      <alignment vertical="center"/>
    </xf>
    <xf numFmtId="49" fontId="0" fillId="0" borderId="0" xfId="0" applyNumberFormat="1" applyFont="1" applyAlignment="1" applyProtection="1">
      <alignment horizontal="center" vertical="top"/>
    </xf>
    <xf numFmtId="0" fontId="0" fillId="0" borderId="0" xfId="0" applyAlignment="1" applyProtection="1">
      <alignment vertical="center" wrapText="1"/>
    </xf>
    <xf numFmtId="0" fontId="0" fillId="0" borderId="0" xfId="0" applyAlignment="1" applyProtection="1">
      <alignment wrapText="1"/>
    </xf>
    <xf numFmtId="0" fontId="0" fillId="0" borderId="0" xfId="0" applyFont="1" applyProtection="1"/>
    <xf numFmtId="0" fontId="0" fillId="0" borderId="0" xfId="0" applyAlignment="1" applyProtection="1">
      <alignment horizontal="center"/>
    </xf>
    <xf numFmtId="0" fontId="6" fillId="0" borderId="0" xfId="0" applyFont="1" applyBorder="1" applyAlignment="1" applyProtection="1">
      <alignment horizontal="center" vertical="center"/>
    </xf>
    <xf numFmtId="0" fontId="17" fillId="0" borderId="0" xfId="0" applyFont="1" applyFill="1" applyBorder="1" applyAlignment="1">
      <alignment vertical="center"/>
    </xf>
    <xf numFmtId="0" fontId="17" fillId="0" borderId="0" xfId="0" applyFont="1" applyFill="1" applyBorder="1" applyAlignment="1">
      <alignment horizontal="right" vertical="center"/>
    </xf>
    <xf numFmtId="0" fontId="17" fillId="0" borderId="8" xfId="0" applyFont="1" applyFill="1" applyBorder="1" applyAlignment="1">
      <alignment vertical="center"/>
    </xf>
    <xf numFmtId="0" fontId="0" fillId="0" borderId="0" xfId="0" applyBorder="1" applyProtection="1"/>
    <xf numFmtId="0" fontId="0" fillId="0" borderId="0" xfId="0" applyAlignment="1">
      <alignment horizontal="left" vertical="center" wrapText="1"/>
    </xf>
    <xf numFmtId="0" fontId="17" fillId="0" borderId="0" xfId="0" applyFont="1" applyAlignment="1">
      <alignment horizontal="right" vertical="center"/>
    </xf>
    <xf numFmtId="0" fontId="17" fillId="0" borderId="0" xfId="0" applyFont="1" applyAlignment="1">
      <alignment vertical="center"/>
    </xf>
    <xf numFmtId="0" fontId="15" fillId="0" borderId="5" xfId="2" applyFont="1" applyBorder="1" applyAlignment="1" applyProtection="1">
      <alignment vertical="center"/>
    </xf>
    <xf numFmtId="0" fontId="7" fillId="0" borderId="1" xfId="2" applyFont="1" applyBorder="1" applyAlignment="1">
      <alignment horizontal="right" vertical="center" wrapText="1"/>
    </xf>
    <xf numFmtId="49" fontId="0" fillId="0" borderId="0" xfId="0" applyNumberFormat="1" applyFont="1" applyAlignment="1" applyProtection="1">
      <alignment horizontal="center" vertical="center"/>
    </xf>
    <xf numFmtId="0" fontId="15" fillId="0" borderId="0" xfId="2" applyFont="1" applyBorder="1" applyAlignment="1" applyProtection="1">
      <alignment horizontal="center" vertical="center"/>
    </xf>
    <xf numFmtId="0" fontId="2" fillId="0" borderId="0" xfId="2" applyFont="1" applyBorder="1" applyAlignment="1" applyProtection="1">
      <alignment horizontal="left" vertical="center" wrapText="1"/>
    </xf>
    <xf numFmtId="0" fontId="2" fillId="0" borderId="0" xfId="2" applyFont="1" applyBorder="1" applyAlignment="1" applyProtection="1">
      <alignment vertical="center" wrapText="1"/>
    </xf>
    <xf numFmtId="164" fontId="2" fillId="0" borderId="0" xfId="1" applyFont="1" applyFill="1" applyBorder="1" applyAlignment="1" applyProtection="1">
      <alignment vertical="center"/>
    </xf>
    <xf numFmtId="0" fontId="3" fillId="2" borderId="4" xfId="2" applyFont="1" applyFill="1" applyBorder="1" applyAlignment="1">
      <alignment horizontal="center" vertical="center" wrapText="1"/>
    </xf>
    <xf numFmtId="0" fontId="6" fillId="0" borderId="1" xfId="0" applyFont="1" applyBorder="1" applyAlignment="1" applyProtection="1">
      <alignment horizontal="right" vertical="center" wrapText="1"/>
    </xf>
    <xf numFmtId="0" fontId="1" fillId="0" borderId="0" xfId="2" applyBorder="1" applyAlignment="1">
      <alignment horizontal="center" vertical="center" wrapText="1"/>
    </xf>
    <xf numFmtId="0" fontId="1" fillId="0" borderId="0" xfId="2" applyBorder="1" applyAlignment="1">
      <alignment horizontal="left" vertical="center" wrapText="1"/>
    </xf>
    <xf numFmtId="165" fontId="0" fillId="0" borderId="0" xfId="1" applyNumberFormat="1" applyFont="1" applyBorder="1" applyAlignment="1">
      <alignment horizontal="right" vertical="top" wrapText="1"/>
    </xf>
    <xf numFmtId="164" fontId="0" fillId="0" borderId="0" xfId="1" applyFont="1" applyBorder="1" applyAlignment="1">
      <alignment vertical="center"/>
    </xf>
    <xf numFmtId="164" fontId="19" fillId="0" borderId="0" xfId="1" applyFont="1" applyBorder="1" applyAlignment="1">
      <alignment horizontal="right" vertical="center" wrapText="1"/>
    </xf>
    <xf numFmtId="164" fontId="1" fillId="0" borderId="0" xfId="1" applyFont="1" applyBorder="1" applyAlignment="1">
      <alignment horizontal="right" vertical="center"/>
    </xf>
    <xf numFmtId="0" fontId="7" fillId="0" borderId="0" xfId="2" applyFont="1" applyBorder="1" applyAlignment="1">
      <alignment horizontal="right" vertical="center" wrapText="1"/>
    </xf>
    <xf numFmtId="164" fontId="0" fillId="0" borderId="0" xfId="1" applyFont="1" applyBorder="1" applyAlignment="1">
      <alignment horizontal="right" vertical="center" wrapText="1"/>
    </xf>
    <xf numFmtId="164" fontId="0" fillId="0" borderId="0" xfId="1" applyFont="1" applyBorder="1" applyAlignment="1">
      <alignment vertical="center" wrapText="1"/>
    </xf>
    <xf numFmtId="0" fontId="6" fillId="0" borderId="1" xfId="0" applyFont="1" applyBorder="1" applyAlignment="1">
      <alignment horizontal="right" vertical="center" wrapText="1"/>
    </xf>
    <xf numFmtId="0" fontId="6" fillId="0" borderId="0" xfId="0" applyFont="1" applyBorder="1" applyAlignment="1">
      <alignment horizontal="right" vertical="center" wrapText="1"/>
    </xf>
    <xf numFmtId="164" fontId="0" fillId="0" borderId="0" xfId="1" applyFont="1" applyBorder="1"/>
    <xf numFmtId="0" fontId="6" fillId="0" borderId="0" xfId="0" applyFont="1" applyBorder="1" applyAlignment="1">
      <alignment horizontal="center" vertical="center" wrapText="1"/>
    </xf>
    <xf numFmtId="0" fontId="17" fillId="0" borderId="0" xfId="0" applyFont="1" applyBorder="1" applyAlignment="1">
      <alignment horizontal="left" vertical="center"/>
    </xf>
    <xf numFmtId="0" fontId="15" fillId="0" borderId="1" xfId="2" applyFont="1" applyBorder="1" applyAlignment="1" applyProtection="1">
      <alignment vertical="center"/>
    </xf>
    <xf numFmtId="0" fontId="3" fillId="2" borderId="1" xfId="2" applyFont="1" applyFill="1" applyBorder="1" applyAlignment="1">
      <alignment horizontal="center" vertical="center" wrapText="1"/>
    </xf>
    <xf numFmtId="0" fontId="7" fillId="0" borderId="1" xfId="0" applyFont="1" applyBorder="1" applyAlignment="1">
      <alignment horizontal="right" vertical="center" wrapText="1"/>
    </xf>
    <xf numFmtId="0" fontId="0" fillId="4" borderId="0" xfId="0" applyFill="1"/>
    <xf numFmtId="0" fontId="23" fillId="4" borderId="0" xfId="0" applyFont="1" applyFill="1"/>
    <xf numFmtId="0" fontId="0" fillId="4" borderId="0" xfId="0" applyFill="1" applyAlignment="1">
      <alignment horizontal="center" vertical="center"/>
    </xf>
    <xf numFmtId="0" fontId="23" fillId="4" borderId="0" xfId="0" applyFont="1" applyFill="1" applyAlignment="1">
      <alignment horizontal="center" vertical="center"/>
    </xf>
    <xf numFmtId="0" fontId="21" fillId="4" borderId="0" xfId="0" applyFont="1" applyFill="1" applyAlignment="1">
      <alignment horizontal="center" vertical="center"/>
    </xf>
    <xf numFmtId="0" fontId="25" fillId="4" borderId="0" xfId="0" applyFont="1" applyFill="1" applyAlignment="1">
      <alignment horizontal="center" vertical="center"/>
    </xf>
    <xf numFmtId="0" fontId="23" fillId="0" borderId="0" xfId="0" applyFont="1"/>
    <xf numFmtId="0" fontId="27" fillId="0" borderId="1" xfId="2" applyFont="1" applyBorder="1" applyAlignment="1">
      <alignment horizontal="left" wrapText="1"/>
    </xf>
    <xf numFmtId="167" fontId="23" fillId="5" borderId="1" xfId="3" applyNumberFormat="1" applyFont="1" applyFill="1" applyBorder="1" applyAlignment="1">
      <alignment horizontal="right" vertical="center"/>
    </xf>
    <xf numFmtId="0" fontId="23" fillId="0" borderId="1" xfId="2" applyFont="1" applyBorder="1" applyAlignment="1">
      <alignment horizontal="left" vertical="center" wrapText="1"/>
    </xf>
    <xf numFmtId="0" fontId="23" fillId="0" borderId="1" xfId="2" applyFont="1" applyBorder="1" applyAlignment="1">
      <alignment vertical="center" wrapText="1"/>
    </xf>
    <xf numFmtId="0" fontId="23" fillId="0" borderId="1" xfId="2" applyFont="1" applyBorder="1" applyAlignment="1">
      <alignment horizontal="left" wrapText="1"/>
    </xf>
    <xf numFmtId="0" fontId="30" fillId="0" borderId="1" xfId="2" applyFont="1" applyBorder="1" applyAlignment="1" applyProtection="1">
      <alignment horizontal="left" vertical="center" wrapText="1"/>
    </xf>
    <xf numFmtId="0" fontId="30" fillId="0" borderId="1" xfId="2" applyFont="1" applyBorder="1" applyAlignment="1" applyProtection="1">
      <alignment horizontal="center" vertical="center" wrapText="1"/>
    </xf>
    <xf numFmtId="164" fontId="31" fillId="0" borderId="1" xfId="1" applyFont="1" applyFill="1" applyBorder="1" applyAlignment="1" applyProtection="1">
      <alignment vertical="center"/>
    </xf>
    <xf numFmtId="0" fontId="32" fillId="0" borderId="1" xfId="2" applyFont="1" applyBorder="1" applyAlignment="1" applyProtection="1">
      <alignment horizontal="left" vertical="center" wrapText="1"/>
    </xf>
    <xf numFmtId="0" fontId="32" fillId="0" borderId="1" xfId="2" applyFont="1" applyBorder="1" applyAlignment="1" applyProtection="1">
      <alignment horizontal="center" vertical="center" wrapText="1"/>
    </xf>
    <xf numFmtId="0" fontId="33" fillId="0" borderId="1" xfId="2" applyFont="1" applyBorder="1" applyAlignment="1" applyProtection="1">
      <alignment horizontal="left" vertical="center" wrapText="1"/>
    </xf>
    <xf numFmtId="0" fontId="32" fillId="0" borderId="5" xfId="2" applyFont="1" applyBorder="1" applyAlignment="1" applyProtection="1">
      <alignment vertical="center" wrapText="1"/>
    </xf>
    <xf numFmtId="0" fontId="32" fillId="0" borderId="1" xfId="2" applyFont="1" applyBorder="1" applyAlignment="1" applyProtection="1">
      <alignment vertical="center" wrapText="1"/>
    </xf>
    <xf numFmtId="0" fontId="32" fillId="0" borderId="7" xfId="2" applyFont="1" applyBorder="1" applyAlignment="1" applyProtection="1">
      <alignment horizontal="left" vertical="center" wrapText="1"/>
    </xf>
    <xf numFmtId="0" fontId="23" fillId="0" borderId="0" xfId="0" applyFont="1" applyAlignment="1" applyProtection="1">
      <alignment vertical="center"/>
    </xf>
    <xf numFmtId="0" fontId="23" fillId="0" borderId="0" xfId="0" applyFont="1" applyProtection="1"/>
    <xf numFmtId="0" fontId="23" fillId="0" borderId="0" xfId="0" applyFont="1" applyAlignment="1" applyProtection="1">
      <alignment horizontal="center"/>
    </xf>
    <xf numFmtId="0" fontId="32" fillId="0" borderId="1" xfId="2" applyFont="1" applyBorder="1" applyAlignment="1">
      <alignment horizontal="left" vertical="center" wrapText="1"/>
    </xf>
    <xf numFmtId="164" fontId="32" fillId="0" borderId="1" xfId="1" applyFont="1" applyFill="1" applyBorder="1" applyAlignment="1">
      <alignment vertical="center"/>
    </xf>
    <xf numFmtId="0" fontId="24" fillId="4" borderId="0" xfId="0" applyFont="1" applyFill="1" applyBorder="1"/>
    <xf numFmtId="167" fontId="23" fillId="5" borderId="1" xfId="3" applyNumberFormat="1" applyFont="1" applyFill="1" applyBorder="1" applyAlignment="1">
      <alignment vertical="center"/>
    </xf>
    <xf numFmtId="167" fontId="29" fillId="5" borderId="1" xfId="3" applyNumberFormat="1" applyFont="1" applyFill="1" applyBorder="1" applyAlignment="1">
      <alignment horizontal="right" vertical="center"/>
    </xf>
    <xf numFmtId="0" fontId="0" fillId="0" borderId="0" xfId="0" applyAlignment="1" applyProtection="1">
      <alignment vertical="top" wrapText="1"/>
    </xf>
    <xf numFmtId="0" fontId="0" fillId="0" borderId="0" xfId="0" applyAlignment="1">
      <alignment horizontal="left"/>
    </xf>
    <xf numFmtId="0" fontId="33" fillId="0" borderId="6" xfId="2" applyFont="1" applyBorder="1" applyAlignment="1" applyProtection="1">
      <alignment horizontal="right" vertical="center" wrapText="1"/>
    </xf>
    <xf numFmtId="0" fontId="32" fillId="0" borderId="6" xfId="2" applyFont="1" applyBorder="1" applyAlignment="1" applyProtection="1">
      <alignment horizontal="left" vertical="center" wrapText="1"/>
    </xf>
    <xf numFmtId="0" fontId="32" fillId="0" borderId="4" xfId="2" applyFont="1" applyBorder="1" applyAlignment="1" applyProtection="1">
      <alignment horizontal="center" vertical="center" wrapText="1"/>
    </xf>
    <xf numFmtId="0" fontId="20" fillId="0" borderId="8" xfId="0" applyFont="1" applyBorder="1" applyAlignment="1">
      <alignment horizontal="center" vertical="center"/>
    </xf>
    <xf numFmtId="0" fontId="32" fillId="0" borderId="1" xfId="2" applyFont="1" applyFill="1" applyBorder="1" applyAlignment="1" applyProtection="1">
      <alignment horizontal="center" vertical="center" wrapText="1"/>
    </xf>
    <xf numFmtId="0" fontId="0" fillId="4" borderId="0" xfId="0" applyFill="1" applyBorder="1"/>
    <xf numFmtId="0" fontId="22" fillId="7" borderId="19" xfId="0" applyFont="1" applyFill="1" applyBorder="1" applyAlignment="1">
      <alignment vertical="center"/>
    </xf>
    <xf numFmtId="167" fontId="23" fillId="8" borderId="1" xfId="0" applyNumberFormat="1" applyFont="1" applyFill="1" applyBorder="1" applyAlignment="1">
      <alignment horizontal="right" vertical="center"/>
    </xf>
    <xf numFmtId="167" fontId="29" fillId="8" borderId="1" xfId="0" applyNumberFormat="1" applyFont="1" applyFill="1" applyBorder="1" applyAlignment="1">
      <alignment horizontal="right" vertical="center"/>
    </xf>
    <xf numFmtId="0" fontId="20" fillId="0" borderId="8" xfId="0" applyFont="1" applyBorder="1" applyAlignment="1">
      <alignment vertical="center"/>
    </xf>
    <xf numFmtId="167" fontId="31" fillId="0" borderId="1" xfId="1" applyNumberFormat="1" applyFont="1" applyFill="1" applyBorder="1" applyAlignment="1" applyProtection="1">
      <alignment vertical="center"/>
    </xf>
    <xf numFmtId="167" fontId="32" fillId="0" borderId="1" xfId="2" applyNumberFormat="1" applyFont="1" applyBorder="1" applyAlignment="1" applyProtection="1">
      <alignment horizontal="center" vertical="center" wrapText="1"/>
    </xf>
    <xf numFmtId="167" fontId="35" fillId="0" borderId="5" xfId="1" applyNumberFormat="1" applyFont="1" applyFill="1" applyBorder="1" applyAlignment="1" applyProtection="1">
      <alignment vertical="center"/>
    </xf>
    <xf numFmtId="167" fontId="35" fillId="0" borderId="1" xfId="1" applyNumberFormat="1" applyFont="1" applyFill="1" applyBorder="1" applyAlignment="1" applyProtection="1">
      <alignment vertical="center"/>
    </xf>
    <xf numFmtId="0" fontId="32" fillId="0" borderId="1" xfId="0" applyFont="1" applyFill="1" applyBorder="1" applyAlignment="1">
      <alignment horizontal="center" vertical="center" wrapText="1"/>
    </xf>
    <xf numFmtId="167" fontId="23" fillId="8" borderId="18" xfId="0" applyNumberFormat="1" applyFont="1" applyFill="1" applyBorder="1" applyAlignment="1">
      <alignment horizontal="right" vertical="center"/>
    </xf>
    <xf numFmtId="167" fontId="23" fillId="8" borderId="19" xfId="0" applyNumberFormat="1" applyFont="1" applyFill="1" applyBorder="1" applyAlignment="1">
      <alignment horizontal="right" vertical="center"/>
    </xf>
    <xf numFmtId="167" fontId="23" fillId="8" borderId="10" xfId="0" applyNumberFormat="1" applyFont="1" applyFill="1" applyBorder="1" applyAlignment="1">
      <alignment horizontal="right" vertical="center"/>
    </xf>
    <xf numFmtId="167" fontId="23" fillId="8" borderId="11" xfId="0" applyNumberFormat="1" applyFont="1" applyFill="1" applyBorder="1" applyAlignment="1">
      <alignment horizontal="right" vertical="center"/>
    </xf>
    <xf numFmtId="0" fontId="25" fillId="4" borderId="15" xfId="0" applyFont="1" applyFill="1" applyBorder="1" applyAlignment="1">
      <alignment horizontal="center" vertical="center"/>
    </xf>
    <xf numFmtId="0" fontId="27" fillId="4" borderId="15" xfId="0" applyFont="1" applyFill="1" applyBorder="1" applyAlignment="1">
      <alignment horizontal="center" vertical="center" wrapText="1"/>
    </xf>
    <xf numFmtId="167" fontId="26" fillId="6" borderId="14" xfId="3" applyNumberFormat="1" applyFont="1" applyFill="1" applyBorder="1" applyAlignment="1" applyProtection="1">
      <alignment horizontal="right" vertical="center"/>
      <protection locked="0"/>
    </xf>
    <xf numFmtId="167" fontId="23" fillId="4" borderId="0" xfId="0" applyNumberFormat="1" applyFont="1" applyFill="1" applyBorder="1" applyAlignment="1" applyProtection="1">
      <alignment horizontal="right"/>
      <protection locked="0"/>
    </xf>
    <xf numFmtId="167" fontId="23" fillId="5" borderId="21" xfId="3" applyNumberFormat="1" applyFont="1" applyFill="1" applyBorder="1" applyAlignment="1" applyProtection="1">
      <alignment horizontal="right" vertical="center"/>
      <protection locked="0"/>
    </xf>
    <xf numFmtId="167" fontId="23" fillId="4" borderId="0" xfId="3" applyNumberFormat="1" applyFont="1" applyFill="1" applyBorder="1" applyAlignment="1" applyProtection="1">
      <alignment horizontal="right" vertical="center"/>
      <protection locked="0"/>
    </xf>
    <xf numFmtId="167" fontId="26" fillId="6" borderId="19" xfId="3" applyNumberFormat="1" applyFont="1" applyFill="1" applyBorder="1" applyAlignment="1" applyProtection="1">
      <alignment horizontal="right" vertical="center"/>
      <protection locked="0"/>
    </xf>
    <xf numFmtId="167" fontId="23" fillId="4" borderId="0" xfId="0" applyNumberFormat="1" applyFont="1" applyFill="1" applyAlignment="1">
      <alignment horizontal="right"/>
    </xf>
    <xf numFmtId="0" fontId="6" fillId="0" borderId="0" xfId="0" applyFont="1" applyBorder="1" applyAlignment="1" applyProtection="1">
      <alignment horizontal="right" vertical="center" wrapText="1"/>
    </xf>
    <xf numFmtId="0" fontId="17" fillId="0" borderId="8" xfId="0" applyFont="1" applyFill="1" applyBorder="1" applyAlignment="1">
      <alignment horizontal="left" vertical="center"/>
    </xf>
    <xf numFmtId="167" fontId="23" fillId="5" borderId="4" xfId="3" applyNumberFormat="1" applyFont="1" applyFill="1" applyBorder="1" applyAlignment="1" applyProtection="1">
      <alignment horizontal="right" vertical="center"/>
      <protection locked="0"/>
    </xf>
    <xf numFmtId="0" fontId="23" fillId="4" borderId="19" xfId="0" applyFont="1" applyFill="1" applyBorder="1" applyAlignment="1">
      <alignment vertical="center" wrapText="1"/>
    </xf>
    <xf numFmtId="0" fontId="26" fillId="6" borderId="14" xfId="0" applyFont="1" applyFill="1" applyBorder="1" applyAlignment="1">
      <alignment vertical="center" wrapText="1"/>
    </xf>
    <xf numFmtId="0" fontId="23" fillId="4" borderId="0" xfId="0" applyFont="1" applyFill="1" applyBorder="1" applyAlignment="1" applyProtection="1">
      <alignment wrapText="1"/>
      <protection locked="0"/>
    </xf>
    <xf numFmtId="0" fontId="23" fillId="4" borderId="13" xfId="0" applyFont="1" applyFill="1" applyBorder="1" applyAlignment="1">
      <alignment vertical="center" wrapText="1"/>
    </xf>
    <xf numFmtId="0" fontId="23" fillId="4" borderId="12" xfId="0" applyFont="1" applyFill="1" applyBorder="1" applyAlignment="1">
      <alignment vertical="center" wrapText="1"/>
    </xf>
    <xf numFmtId="0" fontId="23" fillId="4" borderId="20" xfId="0" applyFont="1" applyFill="1" applyBorder="1" applyAlignment="1">
      <alignment vertical="center" wrapText="1"/>
    </xf>
    <xf numFmtId="0" fontId="23" fillId="4" borderId="14" xfId="0" applyFont="1" applyFill="1" applyBorder="1" applyAlignment="1">
      <alignment vertical="center" wrapText="1"/>
    </xf>
    <xf numFmtId="0" fontId="23" fillId="4" borderId="0" xfId="0" applyFont="1" applyFill="1" applyBorder="1" applyAlignment="1">
      <alignment vertical="center" wrapText="1"/>
    </xf>
    <xf numFmtId="0" fontId="26" fillId="6" borderId="19" xfId="0" applyFont="1" applyFill="1" applyBorder="1" applyAlignment="1">
      <alignment vertical="center" wrapText="1"/>
    </xf>
    <xf numFmtId="0" fontId="10" fillId="4" borderId="0" xfId="0" applyFont="1" applyFill="1" applyBorder="1"/>
    <xf numFmtId="167" fontId="29" fillId="5" borderId="1" xfId="3" applyNumberFormat="1" applyFont="1" applyFill="1" applyBorder="1" applyAlignment="1">
      <alignment horizontal="center" vertical="center"/>
    </xf>
    <xf numFmtId="167" fontId="7" fillId="0" borderId="1" xfId="3" applyNumberFormat="1" applyFont="1" applyFill="1" applyBorder="1" applyAlignment="1">
      <alignment horizontal="center" vertical="center"/>
    </xf>
    <xf numFmtId="167" fontId="26" fillId="5" borderId="1" xfId="3" applyNumberFormat="1" applyFont="1" applyFill="1" applyBorder="1" applyAlignment="1">
      <alignment horizontal="center" vertical="center"/>
    </xf>
    <xf numFmtId="167" fontId="38" fillId="5" borderId="1" xfId="3" applyNumberFormat="1" applyFont="1" applyFill="1" applyBorder="1" applyAlignment="1">
      <alignment horizontal="right" vertical="center"/>
    </xf>
    <xf numFmtId="164" fontId="39" fillId="0" borderId="1" xfId="1" applyFont="1" applyFill="1" applyBorder="1" applyAlignment="1" applyProtection="1">
      <alignment vertical="center"/>
    </xf>
    <xf numFmtId="164" fontId="40" fillId="0" borderId="1" xfId="1" applyFont="1" applyFill="1" applyBorder="1" applyAlignment="1" applyProtection="1">
      <alignment vertical="center"/>
    </xf>
    <xf numFmtId="167" fontId="39" fillId="0" borderId="1" xfId="1" applyNumberFormat="1" applyFont="1" applyFill="1" applyBorder="1" applyAlignment="1" applyProtection="1">
      <alignment vertical="center"/>
    </xf>
    <xf numFmtId="167" fontId="0" fillId="0" borderId="0" xfId="0" applyNumberFormat="1" applyAlignment="1" applyProtection="1">
      <alignment vertical="center"/>
    </xf>
    <xf numFmtId="0" fontId="41" fillId="6" borderId="17" xfId="0" applyFont="1" applyFill="1" applyBorder="1" applyAlignment="1">
      <alignment vertical="center" wrapText="1"/>
    </xf>
    <xf numFmtId="167" fontId="41" fillId="6" borderId="19" xfId="3" applyNumberFormat="1" applyFont="1" applyFill="1" applyBorder="1" applyAlignment="1" applyProtection="1">
      <alignment horizontal="right" vertical="center"/>
      <protection locked="0"/>
    </xf>
    <xf numFmtId="0" fontId="45" fillId="4" borderId="0" xfId="0" applyFont="1" applyFill="1" applyAlignment="1">
      <alignment vertical="center"/>
    </xf>
    <xf numFmtId="0" fontId="37" fillId="0" borderId="0" xfId="0" applyFont="1" applyBorder="1" applyAlignment="1" applyProtection="1">
      <alignment wrapText="1"/>
    </xf>
    <xf numFmtId="164" fontId="0" fillId="0" borderId="0" xfId="0" applyNumberFormat="1" applyProtection="1"/>
    <xf numFmtId="164" fontId="37" fillId="0" borderId="0" xfId="0" applyNumberFormat="1" applyFont="1" applyBorder="1" applyAlignment="1" applyProtection="1">
      <alignment vertical="center"/>
    </xf>
    <xf numFmtId="167" fontId="7" fillId="9" borderId="1" xfId="3" applyNumberFormat="1" applyFont="1" applyFill="1" applyBorder="1" applyAlignment="1">
      <alignment horizontal="center" vertical="center"/>
    </xf>
    <xf numFmtId="43" fontId="7" fillId="9" borderId="1" xfId="3" applyNumberFormat="1" applyFont="1" applyFill="1" applyBorder="1" applyAlignment="1">
      <alignment horizontal="center" vertical="center"/>
    </xf>
    <xf numFmtId="0" fontId="0" fillId="0" borderId="3" xfId="0" applyBorder="1"/>
    <xf numFmtId="167" fontId="26" fillId="9" borderId="1" xfId="3" applyNumberFormat="1" applyFont="1" applyFill="1" applyBorder="1" applyAlignment="1">
      <alignment horizontal="center" vertical="center"/>
    </xf>
    <xf numFmtId="0" fontId="45" fillId="4" borderId="0" xfId="0" applyFont="1" applyFill="1"/>
    <xf numFmtId="167" fontId="29" fillId="0" borderId="1" xfId="0" applyNumberFormat="1" applyFont="1" applyFill="1" applyBorder="1" applyAlignment="1">
      <alignment horizontal="right" vertical="center"/>
    </xf>
    <xf numFmtId="167" fontId="23" fillId="0" borderId="1" xfId="0" applyNumberFormat="1" applyFont="1" applyFill="1" applyBorder="1" applyAlignment="1">
      <alignment horizontal="left" vertical="center" wrapText="1"/>
    </xf>
    <xf numFmtId="0" fontId="0" fillId="0" borderId="1" xfId="0" applyBorder="1"/>
    <xf numFmtId="0" fontId="42" fillId="0" borderId="16" xfId="0" applyFont="1" applyBorder="1" applyAlignment="1">
      <alignment vertical="center"/>
    </xf>
    <xf numFmtId="0" fontId="42" fillId="0" borderId="17" xfId="0" applyFont="1" applyBorder="1" applyAlignment="1">
      <alignment horizontal="right" vertical="center"/>
    </xf>
    <xf numFmtId="167" fontId="29" fillId="0" borderId="1" xfId="0" applyNumberFormat="1" applyFont="1" applyBorder="1" applyAlignment="1">
      <alignment horizontal="left" vertical="center"/>
    </xf>
    <xf numFmtId="0" fontId="29" fillId="0" borderId="1" xfId="2" applyFont="1" applyBorder="1" applyAlignment="1">
      <alignment horizontal="left" vertical="center" wrapText="1"/>
    </xf>
    <xf numFmtId="0" fontId="17" fillId="0" borderId="8" xfId="0" applyFont="1" applyBorder="1" applyAlignment="1">
      <alignment vertical="center"/>
    </xf>
    <xf numFmtId="0" fontId="0" fillId="0" borderId="0" xfId="0" applyAlignment="1" applyProtection="1">
      <alignment horizontal="left" wrapText="1"/>
    </xf>
    <xf numFmtId="0" fontId="37" fillId="0" borderId="0" xfId="0" applyFont="1" applyBorder="1" applyAlignment="1" applyProtection="1">
      <alignment horizontal="center" wrapText="1"/>
    </xf>
    <xf numFmtId="0" fontId="27" fillId="0" borderId="0" xfId="0" applyFont="1" applyAlignment="1" applyProtection="1">
      <alignment horizontal="left" vertical="top" wrapText="1"/>
    </xf>
    <xf numFmtId="0" fontId="6" fillId="2" borderId="4" xfId="2" applyFont="1" applyFill="1" applyBorder="1" applyAlignment="1" applyProtection="1">
      <alignment horizontal="center" vertical="center" wrapText="1"/>
    </xf>
    <xf numFmtId="0" fontId="6" fillId="2" borderId="5" xfId="2" applyFont="1" applyFill="1" applyBorder="1" applyAlignment="1" applyProtection="1">
      <alignment horizontal="center" vertical="center" wrapText="1"/>
    </xf>
    <xf numFmtId="0" fontId="3" fillId="2" borderId="4" xfId="2" applyFont="1" applyFill="1" applyBorder="1" applyAlignment="1" applyProtection="1">
      <alignment horizontal="center" vertical="center" wrapText="1"/>
    </xf>
    <xf numFmtId="0" fontId="3" fillId="2" borderId="5" xfId="2" applyFont="1" applyFill="1" applyBorder="1" applyAlignment="1" applyProtection="1">
      <alignment horizontal="center" vertical="center" wrapText="1"/>
    </xf>
    <xf numFmtId="164" fontId="4" fillId="2" borderId="4" xfId="1" applyFont="1" applyFill="1" applyBorder="1" applyAlignment="1" applyProtection="1">
      <alignment horizontal="center" vertical="center" wrapText="1"/>
    </xf>
    <xf numFmtId="164" fontId="4" fillId="2" borderId="5" xfId="1" applyFont="1" applyFill="1" applyBorder="1" applyAlignment="1" applyProtection="1">
      <alignment horizontal="center" vertical="center" wrapText="1"/>
    </xf>
    <xf numFmtId="164" fontId="4" fillId="2" borderId="6" xfId="1" applyFont="1" applyFill="1" applyBorder="1" applyAlignment="1" applyProtection="1">
      <alignment horizontal="center" vertical="center" wrapText="1"/>
    </xf>
    <xf numFmtId="164" fontId="4" fillId="2" borderId="7" xfId="1" applyFont="1" applyFill="1" applyBorder="1" applyAlignment="1" applyProtection="1">
      <alignment horizontal="center" vertical="center" wrapText="1"/>
    </xf>
    <xf numFmtId="0" fontId="23" fillId="0" borderId="0" xfId="0" applyFont="1" applyAlignment="1" applyProtection="1">
      <alignment horizontal="left" vertical="center" wrapText="1"/>
    </xf>
    <xf numFmtId="0" fontId="23" fillId="0" borderId="0" xfId="0" applyFont="1" applyAlignment="1" applyProtection="1">
      <alignment horizontal="left" vertical="top" wrapText="1"/>
    </xf>
    <xf numFmtId="164" fontId="4" fillId="2" borderId="9" xfId="1" applyFont="1" applyFill="1" applyBorder="1" applyAlignment="1" applyProtection="1">
      <alignment horizontal="center" vertical="center" wrapText="1"/>
    </xf>
    <xf numFmtId="0" fontId="11" fillId="0" borderId="0" xfId="0" applyFont="1" applyAlignment="1">
      <alignment horizontal="left" vertical="center" wrapText="1"/>
    </xf>
    <xf numFmtId="0" fontId="2" fillId="0" borderId="0" xfId="0" applyFont="1" applyAlignment="1">
      <alignment horizontal="left" vertical="top" wrapText="1"/>
    </xf>
    <xf numFmtId="0" fontId="36" fillId="4" borderId="0" xfId="0" applyFont="1" applyFill="1" applyBorder="1" applyAlignment="1">
      <alignment horizontal="center" vertical="center"/>
    </xf>
  </cellXfs>
  <cellStyles count="4">
    <cellStyle name="Migliaia 2" xfId="3"/>
    <cellStyle name="Normale" xfId="0" builtinId="0"/>
    <cellStyle name="Normale 7 2" xfId="2"/>
    <cellStyle name="Valuta" xfId="1" builtinId="4"/>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K31"/>
  <sheetViews>
    <sheetView showGridLines="0" view="pageBreakPreview" zoomScale="60" zoomScaleNormal="70" workbookViewId="0">
      <selection activeCell="B7" sqref="B7"/>
    </sheetView>
  </sheetViews>
  <sheetFormatPr defaultRowHeight="15" x14ac:dyDescent="0.25"/>
  <cols>
    <col min="1" max="1" width="3" style="1" customWidth="1"/>
    <col min="2" max="2" width="75.5703125" customWidth="1"/>
    <col min="3" max="4" width="23.42578125" bestFit="1" customWidth="1"/>
    <col min="5" max="5" width="17.42578125" bestFit="1" customWidth="1"/>
    <col min="6" max="6" width="19.28515625" bestFit="1" customWidth="1"/>
    <col min="7" max="7" width="18.85546875" bestFit="1" customWidth="1"/>
    <col min="8" max="8" width="16.28515625" customWidth="1"/>
    <col min="11" max="11" width="60.42578125" customWidth="1"/>
  </cols>
  <sheetData>
    <row r="1" spans="1:11" s="3" customFormat="1" ht="49.9" customHeight="1" x14ac:dyDescent="0.35">
      <c r="B1" s="36" t="s">
        <v>20</v>
      </c>
      <c r="C1" s="165" t="s">
        <v>133</v>
      </c>
      <c r="D1" s="37"/>
      <c r="E1" s="37"/>
      <c r="F1" s="37"/>
      <c r="G1" s="37"/>
      <c r="H1" s="37"/>
    </row>
    <row r="2" spans="1:11" ht="46.5" x14ac:dyDescent="0.35">
      <c r="A2" s="4"/>
      <c r="B2" s="4" t="s">
        <v>33</v>
      </c>
      <c r="C2" s="5" t="s">
        <v>103</v>
      </c>
      <c r="D2" s="5" t="s">
        <v>104</v>
      </c>
      <c r="E2" s="5" t="s">
        <v>14</v>
      </c>
      <c r="F2" s="5" t="s">
        <v>15</v>
      </c>
      <c r="G2" s="5" t="s">
        <v>16</v>
      </c>
      <c r="H2" s="5" t="s">
        <v>17</v>
      </c>
      <c r="K2" s="5" t="s">
        <v>124</v>
      </c>
    </row>
    <row r="3" spans="1:11" ht="15.6" x14ac:dyDescent="0.35">
      <c r="A3" s="6"/>
      <c r="B3" s="75" t="s">
        <v>0</v>
      </c>
      <c r="C3" s="106">
        <v>71248</v>
      </c>
      <c r="D3" s="106">
        <v>69208</v>
      </c>
      <c r="E3" s="76">
        <f>D3-C3</f>
        <v>-2040</v>
      </c>
      <c r="F3" s="106">
        <v>69208</v>
      </c>
      <c r="G3" s="106">
        <v>69874</v>
      </c>
      <c r="H3" s="76">
        <f>G3-F3</f>
        <v>666</v>
      </c>
      <c r="K3" s="160"/>
    </row>
    <row r="4" spans="1:11" ht="15.6" x14ac:dyDescent="0.35">
      <c r="A4" s="7"/>
      <c r="B4" s="77" t="s">
        <v>1</v>
      </c>
      <c r="C4" s="106"/>
      <c r="D4" s="106"/>
      <c r="E4" s="76">
        <f t="shared" ref="E4:E23" si="0">D4-C4</f>
        <v>0</v>
      </c>
      <c r="F4" s="106"/>
      <c r="G4" s="106"/>
      <c r="H4" s="76">
        <f t="shared" ref="H4:H17" si="1">G4-F4</f>
        <v>0</v>
      </c>
      <c r="K4" s="160"/>
    </row>
    <row r="5" spans="1:11" ht="15.6" x14ac:dyDescent="0.35">
      <c r="A5" s="7"/>
      <c r="B5" s="77" t="s">
        <v>63</v>
      </c>
      <c r="C5" s="76">
        <f>SUM(C6:C7)</f>
        <v>12881</v>
      </c>
      <c r="D5" s="76">
        <f>SUM(D6:D7)</f>
        <v>3500</v>
      </c>
      <c r="E5" s="76">
        <f t="shared" si="0"/>
        <v>-9381</v>
      </c>
      <c r="F5" s="76">
        <f>SUM(F6:F7)</f>
        <v>3500</v>
      </c>
      <c r="G5" s="76">
        <f>SUM(G6:G7)</f>
        <v>8500</v>
      </c>
      <c r="H5" s="76">
        <f t="shared" si="1"/>
        <v>5000</v>
      </c>
      <c r="K5" s="160"/>
    </row>
    <row r="6" spans="1:11" ht="15.6" x14ac:dyDescent="0.35">
      <c r="A6" s="7"/>
      <c r="B6" s="163" t="s">
        <v>131</v>
      </c>
      <c r="C6" s="107">
        <v>12881</v>
      </c>
      <c r="D6" s="107">
        <v>3500</v>
      </c>
      <c r="E6" s="96">
        <f>D6-C6</f>
        <v>-9381</v>
      </c>
      <c r="F6" s="107">
        <v>3500</v>
      </c>
      <c r="G6" s="107">
        <v>8500</v>
      </c>
      <c r="H6" s="96">
        <f>G6-F6</f>
        <v>5000</v>
      </c>
      <c r="K6" s="160"/>
    </row>
    <row r="7" spans="1:11" ht="15.6" x14ac:dyDescent="0.35">
      <c r="A7" s="7"/>
      <c r="B7" s="159"/>
      <c r="C7" s="106"/>
      <c r="D7" s="106"/>
      <c r="E7" s="96">
        <f>D7-C7</f>
        <v>0</v>
      </c>
      <c r="F7" s="106"/>
      <c r="G7" s="106"/>
      <c r="H7" s="96">
        <f>G7-F7</f>
        <v>0</v>
      </c>
      <c r="K7" s="160"/>
    </row>
    <row r="8" spans="1:11" ht="15.6" x14ac:dyDescent="0.35">
      <c r="A8" s="6"/>
      <c r="B8" s="77" t="s">
        <v>2</v>
      </c>
      <c r="C8" s="106"/>
      <c r="D8" s="106"/>
      <c r="E8" s="76">
        <f>D8-C8</f>
        <v>0</v>
      </c>
      <c r="F8" s="106"/>
      <c r="G8" s="106"/>
      <c r="H8" s="76">
        <f t="shared" si="1"/>
        <v>0</v>
      </c>
      <c r="K8" s="160"/>
    </row>
    <row r="9" spans="1:11" ht="15.6" x14ac:dyDescent="0.35">
      <c r="A9" s="6"/>
      <c r="B9" s="78" t="s">
        <v>3</v>
      </c>
      <c r="C9" s="106">
        <v>11455</v>
      </c>
      <c r="D9" s="106">
        <v>20663</v>
      </c>
      <c r="E9" s="76">
        <f t="shared" si="0"/>
        <v>9208</v>
      </c>
      <c r="F9" s="106">
        <v>20663</v>
      </c>
      <c r="G9" s="106">
        <v>23767</v>
      </c>
      <c r="H9" s="76">
        <f t="shared" si="1"/>
        <v>3104</v>
      </c>
      <c r="K9" s="160"/>
    </row>
    <row r="10" spans="1:11" ht="15.6" x14ac:dyDescent="0.35">
      <c r="A10" s="6"/>
      <c r="B10" s="77" t="s">
        <v>4</v>
      </c>
      <c r="C10" s="106">
        <v>11344</v>
      </c>
      <c r="D10" s="106"/>
      <c r="E10" s="76">
        <f t="shared" si="0"/>
        <v>-11344</v>
      </c>
      <c r="F10" s="106"/>
      <c r="G10" s="106"/>
      <c r="H10" s="76">
        <f t="shared" si="1"/>
        <v>0</v>
      </c>
      <c r="K10" s="160"/>
    </row>
    <row r="11" spans="1:11" ht="15.6" x14ac:dyDescent="0.35">
      <c r="A11" s="7"/>
      <c r="B11" s="77" t="s">
        <v>5</v>
      </c>
      <c r="C11" s="106"/>
      <c r="D11" s="106"/>
      <c r="E11" s="76">
        <f t="shared" si="0"/>
        <v>0</v>
      </c>
      <c r="F11" s="106"/>
      <c r="G11" s="106"/>
      <c r="H11" s="76">
        <f t="shared" si="1"/>
        <v>0</v>
      </c>
      <c r="K11" s="160"/>
    </row>
    <row r="12" spans="1:11" ht="15.6" x14ac:dyDescent="0.35">
      <c r="A12" s="7"/>
      <c r="B12" s="78" t="s">
        <v>102</v>
      </c>
      <c r="C12" s="106">
        <v>9250</v>
      </c>
      <c r="D12" s="106">
        <v>8975</v>
      </c>
      <c r="E12" s="76">
        <f t="shared" si="0"/>
        <v>-275</v>
      </c>
      <c r="F12" s="106">
        <v>8975</v>
      </c>
      <c r="G12" s="106">
        <v>9250</v>
      </c>
      <c r="H12" s="76">
        <f t="shared" si="1"/>
        <v>275</v>
      </c>
      <c r="K12" s="160"/>
    </row>
    <row r="13" spans="1:11" ht="35.450000000000003" customHeight="1" x14ac:dyDescent="0.35">
      <c r="A13" s="7"/>
      <c r="B13" s="77" t="s">
        <v>6</v>
      </c>
      <c r="C13" s="106"/>
      <c r="D13" s="106"/>
      <c r="E13" s="76">
        <f t="shared" si="0"/>
        <v>0</v>
      </c>
      <c r="F13" s="106"/>
      <c r="G13" s="106"/>
      <c r="H13" s="76">
        <f t="shared" si="1"/>
        <v>0</v>
      </c>
      <c r="K13" s="160"/>
    </row>
    <row r="14" spans="1:11" ht="15.6" x14ac:dyDescent="0.35">
      <c r="A14" s="7"/>
      <c r="B14" s="77" t="s">
        <v>64</v>
      </c>
      <c r="C14" s="76">
        <f>SUM(C15:C16)</f>
        <v>68459</v>
      </c>
      <c r="D14" s="76">
        <f>SUM(D15:D16)</f>
        <v>51628</v>
      </c>
      <c r="E14" s="76">
        <f t="shared" si="0"/>
        <v>-16831</v>
      </c>
      <c r="F14" s="76">
        <f>SUM(F15:F16)</f>
        <v>51629.11</v>
      </c>
      <c r="G14" s="76">
        <f>SUM(G15:G16)</f>
        <v>50145.65</v>
      </c>
      <c r="H14" s="76">
        <f t="shared" si="1"/>
        <v>-1483.4599999999991</v>
      </c>
      <c r="K14" s="160"/>
    </row>
    <row r="15" spans="1:11" ht="15.6" x14ac:dyDescent="0.35">
      <c r="A15" s="7"/>
      <c r="B15" s="164" t="s">
        <v>132</v>
      </c>
      <c r="C15" s="107">
        <v>68459</v>
      </c>
      <c r="D15" s="107">
        <v>51628</v>
      </c>
      <c r="E15" s="96">
        <f>D15-C15</f>
        <v>-16831</v>
      </c>
      <c r="F15" s="107">
        <v>51629.11</v>
      </c>
      <c r="G15" s="107">
        <v>50145.65</v>
      </c>
      <c r="H15" s="96">
        <f>G15-F15</f>
        <v>-1483.4599999999991</v>
      </c>
      <c r="K15" s="160"/>
    </row>
    <row r="16" spans="1:11" ht="15.6" x14ac:dyDescent="0.35">
      <c r="A16" s="7"/>
      <c r="B16" s="159"/>
      <c r="C16" s="106"/>
      <c r="D16" s="106"/>
      <c r="E16" s="96">
        <f>D16-C16</f>
        <v>0</v>
      </c>
      <c r="F16" s="106"/>
      <c r="G16" s="106"/>
      <c r="H16" s="96">
        <f>G16-F16</f>
        <v>0</v>
      </c>
      <c r="K16" s="160"/>
    </row>
    <row r="17" spans="1:11" ht="15.6" x14ac:dyDescent="0.35">
      <c r="A17" s="7"/>
      <c r="B17" s="77" t="s">
        <v>7</v>
      </c>
      <c r="C17" s="106">
        <v>4017</v>
      </c>
      <c r="D17" s="106">
        <v>4423</v>
      </c>
      <c r="E17" s="76">
        <f t="shared" si="0"/>
        <v>406</v>
      </c>
      <c r="F17" s="106">
        <v>4423</v>
      </c>
      <c r="G17" s="106">
        <v>3776</v>
      </c>
      <c r="H17" s="76">
        <f t="shared" si="1"/>
        <v>-647</v>
      </c>
      <c r="K17" s="160"/>
    </row>
    <row r="18" spans="1:11" ht="32.450000000000003" customHeight="1" x14ac:dyDescent="0.35">
      <c r="A18" s="7"/>
      <c r="B18" s="50" t="s">
        <v>70</v>
      </c>
      <c r="C18" s="153">
        <f>SUM(C3:C5,C8:C14)+C17</f>
        <v>188654</v>
      </c>
      <c r="D18" s="153">
        <f>SUM(D3:D5,D8:D14)+D17</f>
        <v>158397</v>
      </c>
      <c r="E18" s="153">
        <f>D18-C18</f>
        <v>-30257</v>
      </c>
      <c r="F18" s="153">
        <f>SUM(F3:F5,F8:F14)+F17</f>
        <v>158398.10999999999</v>
      </c>
      <c r="G18" s="153">
        <f>SUM(G3:G5,G8:G14)+G17</f>
        <v>165312.65</v>
      </c>
      <c r="H18" s="153">
        <f>G18-F18</f>
        <v>6914.5400000000081</v>
      </c>
    </row>
    <row r="19" spans="1:11" ht="13.5" customHeight="1" x14ac:dyDescent="0.35">
      <c r="A19" s="51"/>
      <c r="B19" s="52"/>
      <c r="C19" s="53"/>
      <c r="D19" s="53"/>
      <c r="E19" s="54"/>
      <c r="F19" s="55"/>
      <c r="G19" s="55"/>
      <c r="H19" s="56"/>
    </row>
    <row r="20" spans="1:11" ht="46.5" x14ac:dyDescent="0.35">
      <c r="A20" s="4"/>
      <c r="B20" s="4" t="s">
        <v>79</v>
      </c>
      <c r="C20" s="5" t="s">
        <v>13</v>
      </c>
      <c r="D20" s="5" t="s">
        <v>12</v>
      </c>
      <c r="E20" s="5" t="s">
        <v>14</v>
      </c>
      <c r="F20" s="5" t="s">
        <v>15</v>
      </c>
      <c r="G20" s="5" t="s">
        <v>16</v>
      </c>
      <c r="H20" s="5" t="s">
        <v>17</v>
      </c>
    </row>
    <row r="21" spans="1:11" ht="15.75" x14ac:dyDescent="0.25">
      <c r="A21" s="7"/>
      <c r="B21" s="77" t="s">
        <v>8</v>
      </c>
      <c r="C21" s="106"/>
      <c r="D21" s="106"/>
      <c r="E21" s="76">
        <f t="shared" si="0"/>
        <v>0</v>
      </c>
      <c r="F21" s="106"/>
      <c r="G21" s="106"/>
      <c r="H21" s="76">
        <f>G21-F21</f>
        <v>0</v>
      </c>
      <c r="K21" s="160"/>
    </row>
    <row r="22" spans="1:11" ht="15.6" x14ac:dyDescent="0.35">
      <c r="A22" s="6"/>
      <c r="B22" s="79" t="s">
        <v>18</v>
      </c>
      <c r="C22" s="106">
        <v>-7800</v>
      </c>
      <c r="D22" s="106">
        <v>-7443</v>
      </c>
      <c r="E22" s="76">
        <f>D22-C22</f>
        <v>357</v>
      </c>
      <c r="F22" s="106">
        <v>-7443.14</v>
      </c>
      <c r="G22" s="106">
        <v>-7250</v>
      </c>
      <c r="H22" s="76">
        <f>G22-F22</f>
        <v>193.14000000000033</v>
      </c>
      <c r="K22" s="160"/>
    </row>
    <row r="23" spans="1:11" ht="15.6" x14ac:dyDescent="0.35">
      <c r="A23" s="6"/>
      <c r="B23" s="77" t="s">
        <v>65</v>
      </c>
      <c r="C23" s="106">
        <v>-75791</v>
      </c>
      <c r="D23" s="106">
        <v>-97380</v>
      </c>
      <c r="E23" s="76">
        <f t="shared" si="0"/>
        <v>-21589</v>
      </c>
      <c r="F23" s="106">
        <v>-92552</v>
      </c>
      <c r="G23" s="106">
        <v>-45508</v>
      </c>
      <c r="H23" s="76">
        <f>G23-F23</f>
        <v>47044</v>
      </c>
      <c r="K23" s="160"/>
    </row>
    <row r="24" spans="1:11" ht="26.45" customHeight="1" x14ac:dyDescent="0.35">
      <c r="A24" s="7"/>
      <c r="B24" s="43" t="s">
        <v>71</v>
      </c>
      <c r="C24" s="154">
        <f>SUM(C21:C23)</f>
        <v>-83591</v>
      </c>
      <c r="D24" s="154">
        <f t="shared" ref="D24:G24" si="2">SUM(D21:D23)</f>
        <v>-104823</v>
      </c>
      <c r="E24" s="154">
        <f t="shared" si="2"/>
        <v>-21232</v>
      </c>
      <c r="F24" s="154">
        <f t="shared" si="2"/>
        <v>-99995.14</v>
      </c>
      <c r="G24" s="154">
        <f t="shared" si="2"/>
        <v>-52758</v>
      </c>
      <c r="H24" s="154"/>
    </row>
    <row r="25" spans="1:11" ht="29.45" customHeight="1" x14ac:dyDescent="0.35">
      <c r="A25" s="51"/>
      <c r="B25" s="57"/>
      <c r="C25" s="58"/>
      <c r="D25" s="59"/>
      <c r="E25" s="54"/>
      <c r="F25" s="56"/>
      <c r="G25" s="56"/>
      <c r="H25" s="56"/>
    </row>
    <row r="26" spans="1:11" ht="42" customHeight="1" x14ac:dyDescent="0.35">
      <c r="A26" s="8"/>
      <c r="B26" s="67" t="s">
        <v>109</v>
      </c>
      <c r="C26" s="154">
        <f>C18+C24</f>
        <v>105063</v>
      </c>
      <c r="D26" s="154">
        <f>D18+D24</f>
        <v>53574</v>
      </c>
      <c r="E26" s="154">
        <f>D26-C26</f>
        <v>-51489</v>
      </c>
      <c r="F26" s="154">
        <f>F18+F24</f>
        <v>58402.969999999987</v>
      </c>
      <c r="G26" s="154">
        <f>G18+G24</f>
        <v>112554.65</v>
      </c>
      <c r="H26" s="154">
        <f>G26-F26</f>
        <v>54151.680000000008</v>
      </c>
    </row>
    <row r="27" spans="1:11" ht="14.45" x14ac:dyDescent="0.35">
      <c r="A27" s="10"/>
      <c r="B27" s="9"/>
      <c r="C27" s="9"/>
      <c r="D27" s="9"/>
      <c r="E27" s="9"/>
      <c r="F27" s="9"/>
      <c r="G27" s="9"/>
      <c r="H27" s="155"/>
    </row>
    <row r="30" spans="1:11" ht="15.6" customHeight="1" x14ac:dyDescent="0.35">
      <c r="A30" s="11"/>
    </row>
    <row r="31" spans="1:11" ht="14.45" x14ac:dyDescent="0.35">
      <c r="A31" s="12"/>
    </row>
  </sheetData>
  <sheetProtection algorithmName="SHA-512" hashValue="Ncw2gjaErXK5U6tWm8JyPBuBN/YBm/4wwHaMultiwpax7IVcdELblZ/YUwk6uX5MmDQkKzk4Q7y0ua4jZpE/pQ==" saltValue="AH8E/5Bjsyq2TlUAog1J1A==" spinCount="100000" sheet="1" formatCells="0" formatColumns="0" formatRows="0" insertColumns="0" insertRows="0" insertHyperlinks="0" deleteColumns="0" deleteRows="0" sort="0" autoFilter="0" pivotTables="0"/>
  <protectedRanges>
    <protectedRange sqref="F17:G17" name="Allegato 1_14"/>
    <protectedRange sqref="F15:G15" name="Allegato 1_13"/>
    <protectedRange sqref="F12:G12" name="Allegato 1_12"/>
    <protectedRange sqref="F9:G9" name="Allegato 1_11"/>
    <protectedRange sqref="F6:G6" name="Allegato 1_10"/>
    <protectedRange sqref="F3:G3" name="Allegato 1_9"/>
    <protectedRange sqref="C17:D17" name="Allegato 1_8"/>
    <protectedRange sqref="C15:D15" name="Allegato 1_7"/>
    <protectedRange sqref="B15" name="Allegato 1_6"/>
    <protectedRange sqref="C8:D13" name="Allegato 1_5"/>
    <protectedRange sqref="C6:D6" name="Allegato 1_4"/>
    <protectedRange sqref="B6" name="Allegato 1_3"/>
    <protectedRange sqref="C3:D4" name="Allegato 1_2"/>
    <protectedRange sqref="F8:G8 F4:G4 F10:G11 F13:G13 C3:D4 F3:G4 F6:G13 C6:D13 B6:B7 B15:B16 C15:D17 F15:G17 K3:K17 C21:D23 K21:K23" name="Allegato 1"/>
  </protectedRanges>
  <pageMargins left="0.70866141732283472" right="0.70866141732283472" top="0.74803149606299213" bottom="0.74803149606299213" header="0.31496062992125984" footer="0.31496062992125984"/>
  <pageSetup paperSize="9" scale="66" orientation="landscape" r:id="rId1"/>
  <headerFooter>
    <oddHeader>&amp;L&amp;12ALLEGATO 1 - DATI FORNITI DALL'AMMINISTRAZIONE COMUNALE IN RISPOSTA ALLA RICHIESTA ATS PROT n. 135/20</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3">
    <pageSetUpPr fitToPage="1"/>
  </sheetPr>
  <dimension ref="A1:I34"/>
  <sheetViews>
    <sheetView showGridLines="0" zoomScale="70" zoomScaleNormal="70" zoomScalePageLayoutView="40" workbookViewId="0">
      <selection activeCell="B21" sqref="B21"/>
    </sheetView>
  </sheetViews>
  <sheetFormatPr defaultColWidth="9.140625" defaultRowHeight="15" x14ac:dyDescent="0.25"/>
  <cols>
    <col min="1" max="1" width="3.5703125" style="32" customWidth="1"/>
    <col min="2" max="2" width="75.5703125" style="17" customWidth="1"/>
    <col min="3" max="3" width="11.28515625" style="33" bestFit="1" customWidth="1"/>
    <col min="4" max="4" width="26.28515625" style="17" customWidth="1"/>
    <col min="5" max="5" width="24.140625" style="17" customWidth="1"/>
    <col min="6" max="6" width="25" style="17" customWidth="1"/>
    <col min="7" max="8" width="16.7109375" style="17" customWidth="1"/>
    <col min="9" max="16384" width="9.140625" style="17"/>
  </cols>
  <sheetData>
    <row r="1" spans="1:9" s="3" customFormat="1" ht="73.5" customHeight="1" x14ac:dyDescent="0.35">
      <c r="D1" s="36" t="s">
        <v>20</v>
      </c>
      <c r="E1" s="127" t="str">
        <f>'Allegato 1_RIEPILOGO'!C1</f>
        <v>Bibbiena</v>
      </c>
      <c r="F1" s="37"/>
      <c r="G1" s="35"/>
      <c r="H1" s="35"/>
    </row>
    <row r="2" spans="1:9" ht="26.45" customHeight="1" x14ac:dyDescent="0.25">
      <c r="A2" s="169"/>
      <c r="B2" s="171" t="s">
        <v>33</v>
      </c>
      <c r="C2" s="173" t="s">
        <v>19</v>
      </c>
      <c r="D2" s="173" t="s">
        <v>28</v>
      </c>
      <c r="E2" s="175" t="s">
        <v>31</v>
      </c>
      <c r="F2" s="179"/>
      <c r="G2" s="38"/>
      <c r="H2" s="38"/>
    </row>
    <row r="3" spans="1:9" ht="65.45" customHeight="1" x14ac:dyDescent="0.25">
      <c r="A3" s="170"/>
      <c r="B3" s="172"/>
      <c r="C3" s="174"/>
      <c r="D3" s="174"/>
      <c r="E3" s="18" t="s">
        <v>29</v>
      </c>
      <c r="F3" s="18" t="s">
        <v>30</v>
      </c>
    </row>
    <row r="4" spans="1:9" s="16" customFormat="1" ht="15.6" x14ac:dyDescent="0.35">
      <c r="A4" s="13">
        <v>1</v>
      </c>
      <c r="B4" s="80" t="s">
        <v>0</v>
      </c>
      <c r="C4" s="81" t="s">
        <v>9</v>
      </c>
      <c r="D4" s="106">
        <f>'Allegato 1_RIEPILOGO'!D3</f>
        <v>69208</v>
      </c>
      <c r="E4" s="76">
        <f t="shared" ref="E4:E13" si="0">1.0201*D4</f>
        <v>70599.080799999996</v>
      </c>
      <c r="F4" s="109">
        <v>67971</v>
      </c>
    </row>
    <row r="5" spans="1:9" s="16" customFormat="1" ht="17.100000000000001" customHeight="1" x14ac:dyDescent="0.35">
      <c r="A5" s="14">
        <v>2</v>
      </c>
      <c r="B5" s="83" t="s">
        <v>1</v>
      </c>
      <c r="C5" s="84" t="s">
        <v>10</v>
      </c>
      <c r="D5" s="106">
        <f>'Allegato 1_RIEPILOGO'!D4</f>
        <v>0</v>
      </c>
      <c r="E5" s="76">
        <f t="shared" si="0"/>
        <v>0</v>
      </c>
      <c r="F5" s="82"/>
    </row>
    <row r="6" spans="1:9" s="16" customFormat="1" ht="17.100000000000001" customHeight="1" x14ac:dyDescent="0.35">
      <c r="A6" s="14">
        <v>3</v>
      </c>
      <c r="B6" s="83" t="s">
        <v>63</v>
      </c>
      <c r="C6" s="84" t="s">
        <v>10</v>
      </c>
      <c r="D6" s="76">
        <f>SUM(D7:D9)</f>
        <v>3500</v>
      </c>
      <c r="E6" s="76">
        <f t="shared" si="0"/>
        <v>3570.35</v>
      </c>
      <c r="F6" s="76">
        <f>SUM(F7:F9)</f>
        <v>0</v>
      </c>
    </row>
    <row r="7" spans="1:9" s="16" customFormat="1" ht="17.100000000000001" customHeight="1" x14ac:dyDescent="0.35">
      <c r="A7" s="14"/>
      <c r="B7" s="158" t="str">
        <f>'Allegato 1_RIEPILOGO'!B6</f>
        <v>Costi di raccolta e trasporto RSU e costi di raccolta differenziata per materiale</v>
      </c>
      <c r="C7" s="84" t="s">
        <v>10</v>
      </c>
      <c r="D7" s="106">
        <f>'Allegato 1_RIEPILOGO'!D6</f>
        <v>3500</v>
      </c>
      <c r="E7" s="142">
        <f t="shared" si="0"/>
        <v>3570.35</v>
      </c>
      <c r="F7" s="145">
        <v>0</v>
      </c>
    </row>
    <row r="8" spans="1:9" s="16" customFormat="1" ht="17.100000000000001" customHeight="1" x14ac:dyDescent="0.35">
      <c r="A8" s="14"/>
      <c r="B8" s="85"/>
      <c r="C8" s="84" t="s">
        <v>10</v>
      </c>
      <c r="D8" s="106"/>
      <c r="E8" s="142">
        <f t="shared" si="0"/>
        <v>0</v>
      </c>
      <c r="F8" s="143"/>
    </row>
    <row r="9" spans="1:9" s="16" customFormat="1" ht="17.100000000000001" customHeight="1" x14ac:dyDescent="0.35">
      <c r="A9" s="14"/>
      <c r="B9" s="85"/>
      <c r="C9" s="84" t="s">
        <v>10</v>
      </c>
      <c r="D9" s="106"/>
      <c r="E9" s="142">
        <f t="shared" si="0"/>
        <v>0</v>
      </c>
      <c r="F9" s="143"/>
    </row>
    <row r="10" spans="1:9" s="16" customFormat="1" ht="30.95" x14ac:dyDescent="0.35">
      <c r="A10" s="13">
        <v>4</v>
      </c>
      <c r="B10" s="83" t="s">
        <v>125</v>
      </c>
      <c r="C10" s="86"/>
      <c r="D10" s="106">
        <f>'Allegato 1_RIEPILOGO'!D8</f>
        <v>0</v>
      </c>
      <c r="E10" s="76">
        <f t="shared" si="0"/>
        <v>0</v>
      </c>
      <c r="F10" s="82">
        <v>37924</v>
      </c>
      <c r="G10" s="152"/>
      <c r="H10" s="150"/>
      <c r="I10" s="150"/>
    </row>
    <row r="11" spans="1:9" s="16" customFormat="1" ht="17.100000000000001" customHeight="1" x14ac:dyDescent="0.35">
      <c r="A11" s="13">
        <v>5</v>
      </c>
      <c r="B11" s="87" t="s">
        <v>32</v>
      </c>
      <c r="C11" s="103" t="s">
        <v>107</v>
      </c>
      <c r="D11" s="106">
        <f>'Allegato 1_RIEPILOGO'!D9</f>
        <v>20663</v>
      </c>
      <c r="E11" s="76">
        <f t="shared" si="0"/>
        <v>21078.326300000001</v>
      </c>
      <c r="F11" s="82">
        <v>21298</v>
      </c>
      <c r="G11" s="150"/>
      <c r="H11" s="150"/>
      <c r="I11" s="150"/>
    </row>
    <row r="12" spans="1:9" ht="34.5" customHeight="1" x14ac:dyDescent="0.35">
      <c r="A12" s="13">
        <v>6</v>
      </c>
      <c r="B12" s="83" t="s">
        <v>6</v>
      </c>
      <c r="C12" s="84" t="s">
        <v>107</v>
      </c>
      <c r="D12" s="106">
        <f>'Allegato 1_RIEPILOGO'!D13</f>
        <v>0</v>
      </c>
      <c r="E12" s="76">
        <f t="shared" si="0"/>
        <v>0</v>
      </c>
      <c r="F12" s="82"/>
    </row>
    <row r="13" spans="1:9" ht="17.100000000000001" customHeight="1" x14ac:dyDescent="0.35">
      <c r="A13" s="13">
        <v>7</v>
      </c>
      <c r="B13" s="83" t="s">
        <v>64</v>
      </c>
      <c r="C13" s="101" t="s">
        <v>107</v>
      </c>
      <c r="D13" s="76">
        <f>SUM(D14:D17)</f>
        <v>51628</v>
      </c>
      <c r="E13" s="76">
        <f t="shared" si="0"/>
        <v>52665.722800000003</v>
      </c>
      <c r="F13" s="76">
        <f>SUM(F14:F17)</f>
        <v>20968.5</v>
      </c>
    </row>
    <row r="14" spans="1:9" ht="17.45" x14ac:dyDescent="0.35">
      <c r="A14" s="13"/>
      <c r="B14" s="85" t="str">
        <f>'Allegato 1_RIEPILOGO'!B15</f>
        <v>costi generali di gestione e costi comuni diversi</v>
      </c>
      <c r="C14" s="101" t="s">
        <v>107</v>
      </c>
      <c r="D14" s="107">
        <f>'Allegato 1_RIEPILOGO'!D15</f>
        <v>51628</v>
      </c>
      <c r="E14" s="142">
        <f t="shared" ref="E14:E17" si="1">1.0201*D14</f>
        <v>52665.722800000003</v>
      </c>
      <c r="F14" s="144">
        <v>20968.5</v>
      </c>
      <c r="G14" s="151"/>
    </row>
    <row r="15" spans="1:9" ht="15.75" customHeight="1" x14ac:dyDescent="0.35">
      <c r="A15" s="13"/>
      <c r="B15" s="85"/>
      <c r="C15" s="101" t="s">
        <v>107</v>
      </c>
      <c r="D15" s="107"/>
      <c r="E15" s="142">
        <f t="shared" si="1"/>
        <v>0</v>
      </c>
      <c r="F15" s="144"/>
      <c r="G15" s="151"/>
    </row>
    <row r="16" spans="1:9" ht="15.75" customHeight="1" x14ac:dyDescent="0.35">
      <c r="A16" s="13"/>
      <c r="B16" s="85"/>
      <c r="C16" s="101" t="s">
        <v>107</v>
      </c>
      <c r="D16" s="107"/>
      <c r="E16" s="142">
        <f t="shared" si="1"/>
        <v>0</v>
      </c>
      <c r="F16" s="144"/>
      <c r="G16" s="151"/>
    </row>
    <row r="17" spans="1:9" ht="15.75" customHeight="1" x14ac:dyDescent="0.35">
      <c r="A17" s="13"/>
      <c r="B17" s="85"/>
      <c r="C17" s="101" t="s">
        <v>107</v>
      </c>
      <c r="D17" s="107"/>
      <c r="E17" s="142">
        <f t="shared" si="1"/>
        <v>0</v>
      </c>
      <c r="F17" s="144"/>
    </row>
    <row r="18" spans="1:9" ht="17.100000000000001" customHeight="1" x14ac:dyDescent="0.35">
      <c r="A18" s="14">
        <v>8</v>
      </c>
      <c r="B18" s="83" t="s">
        <v>76</v>
      </c>
      <c r="C18" s="84" t="s">
        <v>107</v>
      </c>
      <c r="D18" s="106">
        <f>'Allegato 1_RIEPILOGO'!D17</f>
        <v>4423</v>
      </c>
      <c r="E18" s="95">
        <v>4212</v>
      </c>
      <c r="F18" s="106"/>
    </row>
    <row r="19" spans="1:9" s="16" customFormat="1" ht="35.1" customHeight="1" x14ac:dyDescent="0.35">
      <c r="A19" s="20"/>
      <c r="B19" s="50" t="s">
        <v>27</v>
      </c>
      <c r="C19" s="21"/>
      <c r="D19" s="139">
        <f>SUM(D4:D6,D10:D13)+D18</f>
        <v>149422</v>
      </c>
      <c r="E19" s="139">
        <f>SUM(E4:E6,E10:E13,E18)</f>
        <v>152125.47990000001</v>
      </c>
      <c r="F19" s="139"/>
    </row>
    <row r="20" spans="1:9" s="16" customFormat="1" ht="14.45" x14ac:dyDescent="0.35">
      <c r="A20" s="34"/>
      <c r="B20" s="22"/>
      <c r="C20" s="23"/>
      <c r="D20" s="24"/>
      <c r="E20" s="25"/>
      <c r="F20" s="26"/>
      <c r="G20" s="15"/>
      <c r="H20" s="15"/>
    </row>
    <row r="21" spans="1:9" s="16" customFormat="1" ht="76.5" customHeight="1" x14ac:dyDescent="0.35">
      <c r="A21" s="34"/>
      <c r="B21" s="22"/>
      <c r="C21" s="23"/>
      <c r="D21" s="175" t="s">
        <v>123</v>
      </c>
      <c r="E21" s="176"/>
      <c r="F21" s="141">
        <f>SUM(E4:E6,E10:E13)*1.03+E18</f>
        <v>156562.88429700001</v>
      </c>
      <c r="G21" s="146"/>
      <c r="H21" s="146"/>
    </row>
    <row r="22" spans="1:9" s="16" customFormat="1" ht="14.45" x14ac:dyDescent="0.35">
      <c r="A22" s="34"/>
      <c r="B22" s="22"/>
      <c r="C22" s="23"/>
      <c r="D22" s="24"/>
      <c r="E22" s="26"/>
      <c r="G22" s="15"/>
      <c r="H22" s="15"/>
    </row>
    <row r="23" spans="1:9" s="16" customFormat="1" ht="66.599999999999994" customHeight="1" x14ac:dyDescent="0.35">
      <c r="A23" s="34"/>
      <c r="C23" s="23"/>
      <c r="D23" s="175" t="s">
        <v>122</v>
      </c>
      <c r="E23" s="176"/>
      <c r="F23" s="140">
        <f>E18+IF(F4=0,E4,F4)+IF(F5=0,E5,F5)+IF(F7=0,E7,F7)+IF(F8=0,E8,F8)+IF(F9=0,E9,F9)+IF(F10=0,E10,F10)+IF(F11=0,E11,F11)+IF(F12=0,E12,F12)+IF(F14=0,E14,F14)++IF(F15=0,E15,F15)+IF(F16=0,E16,F16)+IF(F17=0,E17,F17)</f>
        <v>155943.85</v>
      </c>
      <c r="G23" s="15"/>
      <c r="H23" s="15"/>
    </row>
    <row r="24" spans="1:9" s="16" customFormat="1" ht="14.45" x14ac:dyDescent="0.35">
      <c r="A24" s="34"/>
      <c r="B24" s="22"/>
      <c r="C24" s="23"/>
      <c r="D24" s="24"/>
      <c r="E24" s="26"/>
      <c r="G24" s="15"/>
      <c r="H24" s="15"/>
    </row>
    <row r="25" spans="1:9" x14ac:dyDescent="0.25">
      <c r="G25" s="167" t="str">
        <f>IF(F26='Allegato 3_DETTAGLIO OPZIONALI'!C31,"","ERRORE: valore non corrispondente a quanto indicato all'Allegato 3")</f>
        <v/>
      </c>
      <c r="H25" s="167"/>
      <c r="I25" s="167"/>
    </row>
    <row r="26" spans="1:9" ht="32.450000000000003" customHeight="1" x14ac:dyDescent="0.25">
      <c r="A26" s="13">
        <v>9</v>
      </c>
      <c r="B26" s="83" t="s">
        <v>113</v>
      </c>
      <c r="C26" s="47"/>
      <c r="D26" s="48"/>
      <c r="E26" s="48"/>
      <c r="F26" s="19">
        <v>0</v>
      </c>
      <c r="G26" s="167"/>
      <c r="H26" s="167"/>
      <c r="I26" s="167"/>
    </row>
    <row r="27" spans="1:9" s="16" customFormat="1" ht="33" customHeight="1" x14ac:dyDescent="0.25">
      <c r="A27" s="13">
        <v>10</v>
      </c>
      <c r="B27" s="88" t="s">
        <v>114</v>
      </c>
      <c r="C27" s="47"/>
      <c r="D27" s="48"/>
      <c r="E27" s="15"/>
      <c r="F27" s="19">
        <v>0</v>
      </c>
    </row>
    <row r="28" spans="1:9" s="16" customFormat="1" ht="14.45" x14ac:dyDescent="0.35">
      <c r="A28" s="45"/>
      <c r="B28" s="46"/>
      <c r="C28" s="47"/>
      <c r="D28" s="48"/>
      <c r="E28" s="15"/>
      <c r="F28" s="15"/>
    </row>
    <row r="29" spans="1:9" s="16" customFormat="1" ht="15.6" x14ac:dyDescent="0.35">
      <c r="A29" s="28" t="s">
        <v>23</v>
      </c>
      <c r="B29" s="89"/>
      <c r="C29" s="89"/>
      <c r="D29" s="89"/>
      <c r="E29" s="89"/>
      <c r="F29" s="89"/>
    </row>
    <row r="30" spans="1:9" s="16" customFormat="1" ht="27.95" customHeight="1" x14ac:dyDescent="0.25">
      <c r="A30" s="29" t="s">
        <v>24</v>
      </c>
      <c r="B30" s="177" t="s">
        <v>111</v>
      </c>
      <c r="C30" s="177"/>
      <c r="D30" s="177"/>
      <c r="E30" s="177"/>
      <c r="F30" s="177"/>
      <c r="G30" s="30"/>
      <c r="H30" s="30"/>
    </row>
    <row r="31" spans="1:9" ht="33.950000000000003" customHeight="1" x14ac:dyDescent="0.25">
      <c r="A31" s="29" t="s">
        <v>25</v>
      </c>
      <c r="B31" s="178" t="s">
        <v>112</v>
      </c>
      <c r="C31" s="178"/>
      <c r="D31" s="178"/>
      <c r="E31" s="178"/>
      <c r="F31" s="178"/>
      <c r="G31" s="31"/>
      <c r="H31" s="31"/>
    </row>
    <row r="32" spans="1:9" ht="17.45" customHeight="1" x14ac:dyDescent="0.35">
      <c r="A32" s="29" t="s">
        <v>26</v>
      </c>
      <c r="B32" s="90" t="s">
        <v>68</v>
      </c>
      <c r="C32" s="91"/>
      <c r="D32" s="90"/>
      <c r="E32" s="90"/>
      <c r="F32" s="90"/>
    </row>
    <row r="33" spans="1:6" ht="33" customHeight="1" x14ac:dyDescent="0.25">
      <c r="A33" s="29" t="s">
        <v>106</v>
      </c>
      <c r="B33" s="168" t="s">
        <v>120</v>
      </c>
      <c r="C33" s="168"/>
      <c r="D33" s="168"/>
      <c r="E33" s="168"/>
      <c r="F33" s="168"/>
    </row>
    <row r="34" spans="1:6" ht="32.450000000000003" customHeight="1" x14ac:dyDescent="0.25">
      <c r="A34" s="29" t="s">
        <v>78</v>
      </c>
      <c r="B34" s="166" t="s">
        <v>126</v>
      </c>
      <c r="C34" s="166"/>
      <c r="D34" s="166"/>
      <c r="E34" s="166"/>
      <c r="F34" s="166"/>
    </row>
  </sheetData>
  <sheetProtection algorithmName="SHA-512" hashValue="3t/GrIa7C6B45twzd6i0BVcLtAzgW3aoCsRZ0jf7RKxkfQiWl/PmRXQQrKJubz8MN8DJMXsLwtJm5EW/84Y6xA==" saltValue="lUVMJAbJsuMVKdaZd4Hycg==" spinCount="100000" sheet="1" formatCells="0" formatColumns="0" formatRows="0" insertColumns="0" insertRows="0" insertHyperlinks="0" deleteColumns="0" deleteRows="0" sort="0" autoFilter="0" pivotTables="0"/>
  <protectedRanges>
    <protectedRange sqref="F4:F5 F7:F12 F14:F17 B14:B17 B7:B9 F26:F27" name="Allegato 2"/>
  </protectedRanges>
  <mergeCells count="12">
    <mergeCell ref="B34:F34"/>
    <mergeCell ref="G25:I26"/>
    <mergeCell ref="B33:F33"/>
    <mergeCell ref="A2:A3"/>
    <mergeCell ref="B2:B3"/>
    <mergeCell ref="C2:C3"/>
    <mergeCell ref="D2:D3"/>
    <mergeCell ref="D21:E21"/>
    <mergeCell ref="B30:F30"/>
    <mergeCell ref="B31:F31"/>
    <mergeCell ref="E2:F2"/>
    <mergeCell ref="D23:E23"/>
  </mergeCells>
  <conditionalFormatting sqref="F23">
    <cfRule type="cellIs" dxfId="1" priority="2" operator="lessThan">
      <formula>$F$21</formula>
    </cfRule>
    <cfRule type="cellIs" dxfId="0" priority="3" operator="greaterThan">
      <formula>$F$21</formula>
    </cfRule>
  </conditionalFormatting>
  <pageMargins left="0.70866141732283472" right="0.70866141732283472" top="0.74803149606299213" bottom="0.74803149606299213" header="0.31496062992125984" footer="0.31496062992125984"/>
  <pageSetup paperSize="9" scale="54" orientation="landscape" r:id="rId1"/>
  <headerFooter>
    <oddHeader>&amp;L&amp;14ALLEGATO 2 - PEf COMUNALE 2020</oddHeader>
    <oddFooter>&amp;F</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pageSetUpPr fitToPage="1"/>
  </sheetPr>
  <dimension ref="A1:K37"/>
  <sheetViews>
    <sheetView showGridLines="0" zoomScale="70" zoomScaleNormal="70" zoomScalePageLayoutView="50" workbookViewId="0">
      <selection activeCell="J21" sqref="J21"/>
    </sheetView>
  </sheetViews>
  <sheetFormatPr defaultRowHeight="15" x14ac:dyDescent="0.25"/>
  <cols>
    <col min="1" max="1" width="4.140625" customWidth="1"/>
    <col min="2" max="2" width="79.42578125" customWidth="1"/>
    <col min="3" max="3" width="19.85546875" customWidth="1"/>
    <col min="4" max="4" width="13.140625" customWidth="1"/>
  </cols>
  <sheetData>
    <row r="1" spans="2:9" s="3" customFormat="1" ht="36.950000000000003" customHeight="1" x14ac:dyDescent="0.35">
      <c r="B1" s="36" t="s">
        <v>20</v>
      </c>
      <c r="C1" s="35" t="str">
        <f>'Allegato 1_RIEPILOGO'!C1</f>
        <v>Bibbiena</v>
      </c>
      <c r="E1" s="35"/>
      <c r="F1" s="35"/>
      <c r="G1" s="35"/>
      <c r="H1" s="35"/>
    </row>
    <row r="2" spans="2:9" s="3" customFormat="1" ht="24.6" customHeight="1" x14ac:dyDescent="0.35">
      <c r="B2" s="102" t="s">
        <v>69</v>
      </c>
      <c r="C2" s="108"/>
      <c r="D2" s="108"/>
      <c r="E2" s="41"/>
      <c r="F2" s="41"/>
    </row>
    <row r="3" spans="2:9" ht="30.95" x14ac:dyDescent="0.35">
      <c r="B3" s="49" t="s">
        <v>85</v>
      </c>
      <c r="C3" s="49" t="s">
        <v>86</v>
      </c>
      <c r="D3" s="49" t="s">
        <v>19</v>
      </c>
    </row>
    <row r="4" spans="2:9" ht="15.6" x14ac:dyDescent="0.35">
      <c r="B4" s="92" t="s">
        <v>36</v>
      </c>
      <c r="C4" s="93">
        <v>0</v>
      </c>
      <c r="D4" s="113" t="s">
        <v>37</v>
      </c>
    </row>
    <row r="5" spans="2:9" ht="15.6" x14ac:dyDescent="0.35">
      <c r="B5" s="92" t="s">
        <v>38</v>
      </c>
      <c r="C5" s="93">
        <v>0</v>
      </c>
      <c r="D5" s="113" t="s">
        <v>10</v>
      </c>
      <c r="I5" s="9"/>
    </row>
    <row r="6" spans="2:9" ht="15.6" x14ac:dyDescent="0.35">
      <c r="B6" s="92" t="s">
        <v>39</v>
      </c>
      <c r="C6" s="93"/>
      <c r="D6" s="113" t="s">
        <v>10</v>
      </c>
    </row>
    <row r="7" spans="2:9" ht="15.6" x14ac:dyDescent="0.35">
      <c r="B7" s="92" t="s">
        <v>40</v>
      </c>
      <c r="C7" s="93">
        <v>0</v>
      </c>
      <c r="D7" s="113" t="s">
        <v>41</v>
      </c>
    </row>
    <row r="8" spans="2:9" ht="15.6" x14ac:dyDescent="0.35">
      <c r="B8" s="92" t="s">
        <v>42</v>
      </c>
      <c r="C8" s="93">
        <v>0</v>
      </c>
      <c r="D8" s="113" t="s">
        <v>10</v>
      </c>
    </row>
    <row r="9" spans="2:9" ht="15.6" x14ac:dyDescent="0.35">
      <c r="B9" s="92" t="s">
        <v>43</v>
      </c>
      <c r="C9" s="93">
        <v>20324</v>
      </c>
      <c r="D9" s="113" t="s">
        <v>10</v>
      </c>
    </row>
    <row r="10" spans="2:9" ht="15.6" x14ac:dyDescent="0.35">
      <c r="B10" s="92" t="s">
        <v>44</v>
      </c>
      <c r="C10" s="93">
        <v>0</v>
      </c>
      <c r="D10" s="113" t="s">
        <v>37</v>
      </c>
    </row>
    <row r="11" spans="2:9" ht="15.75" x14ac:dyDescent="0.25">
      <c r="B11" s="92" t="s">
        <v>45</v>
      </c>
      <c r="C11" s="93">
        <v>0</v>
      </c>
      <c r="D11" s="113" t="s">
        <v>41</v>
      </c>
    </row>
    <row r="12" spans="2:9" ht="15.6" x14ac:dyDescent="0.35">
      <c r="B12" s="92" t="s">
        <v>46</v>
      </c>
      <c r="C12" s="93"/>
      <c r="D12" s="113" t="s">
        <v>41</v>
      </c>
    </row>
    <row r="13" spans="2:9" ht="30.95" x14ac:dyDescent="0.35">
      <c r="B13" s="92" t="s">
        <v>47</v>
      </c>
      <c r="C13" s="93">
        <v>0</v>
      </c>
      <c r="D13" s="113" t="s">
        <v>41</v>
      </c>
    </row>
    <row r="14" spans="2:9" ht="15.6" x14ac:dyDescent="0.35">
      <c r="B14" s="92" t="s">
        <v>48</v>
      </c>
      <c r="C14" s="93">
        <v>0</v>
      </c>
      <c r="D14" s="113" t="s">
        <v>41</v>
      </c>
    </row>
    <row r="15" spans="2:9" ht="30.95" x14ac:dyDescent="0.35">
      <c r="B15" s="92" t="s">
        <v>49</v>
      </c>
      <c r="C15" s="93"/>
      <c r="D15" s="113" t="s">
        <v>37</v>
      </c>
    </row>
    <row r="16" spans="2:9" ht="15.6" x14ac:dyDescent="0.35">
      <c r="B16" s="92" t="s">
        <v>50</v>
      </c>
      <c r="C16" s="93">
        <v>17600</v>
      </c>
      <c r="D16" s="113" t="s">
        <v>10</v>
      </c>
    </row>
    <row r="17" spans="2:11" ht="35.450000000000003" customHeight="1" x14ac:dyDescent="0.35">
      <c r="B17" s="60" t="s">
        <v>81</v>
      </c>
      <c r="C17" s="141">
        <f>SUM(C4:C16)</f>
        <v>37924</v>
      </c>
      <c r="D17" s="2"/>
    </row>
    <row r="19" spans="2:11" ht="30.95" x14ac:dyDescent="0.35">
      <c r="B19" s="49" t="s">
        <v>128</v>
      </c>
      <c r="C19" s="49" t="s">
        <v>86</v>
      </c>
      <c r="G19" s="39"/>
      <c r="H19" s="39"/>
      <c r="I19" s="39"/>
      <c r="J19" s="39"/>
      <c r="K19" s="39"/>
    </row>
    <row r="20" spans="2:11" ht="15.6" x14ac:dyDescent="0.35">
      <c r="B20" s="92" t="s">
        <v>52</v>
      </c>
      <c r="C20" s="93">
        <v>0</v>
      </c>
    </row>
    <row r="21" spans="2:11" ht="15.6" x14ac:dyDescent="0.35">
      <c r="B21" s="92" t="s">
        <v>53</v>
      </c>
      <c r="C21" s="93">
        <v>0</v>
      </c>
    </row>
    <row r="22" spans="2:11" ht="15.6" x14ac:dyDescent="0.35">
      <c r="B22" s="92" t="s">
        <v>54</v>
      </c>
      <c r="C22" s="93">
        <v>0</v>
      </c>
    </row>
    <row r="23" spans="2:11" ht="15.6" x14ac:dyDescent="0.35">
      <c r="B23" s="92" t="s">
        <v>55</v>
      </c>
      <c r="C23" s="93">
        <v>0</v>
      </c>
    </row>
    <row r="24" spans="2:11" ht="15.6" x14ac:dyDescent="0.35">
      <c r="B24" s="92" t="s">
        <v>56</v>
      </c>
      <c r="C24" s="93">
        <v>0</v>
      </c>
    </row>
    <row r="25" spans="2:11" ht="15.6" x14ac:dyDescent="0.35">
      <c r="B25" s="92" t="s">
        <v>57</v>
      </c>
      <c r="C25" s="93">
        <v>0</v>
      </c>
    </row>
    <row r="26" spans="2:11" ht="15.6" x14ac:dyDescent="0.35">
      <c r="B26" s="92" t="s">
        <v>58</v>
      </c>
      <c r="C26" s="93">
        <v>0</v>
      </c>
    </row>
    <row r="27" spans="2:11" ht="15.6" x14ac:dyDescent="0.35">
      <c r="B27" s="92" t="s">
        <v>59</v>
      </c>
      <c r="C27" s="93">
        <v>0</v>
      </c>
    </row>
    <row r="28" spans="2:11" ht="15.6" x14ac:dyDescent="0.35">
      <c r="B28" s="92" t="s">
        <v>60</v>
      </c>
      <c r="C28" s="93">
        <v>0</v>
      </c>
    </row>
    <row r="29" spans="2:11" ht="15.6" x14ac:dyDescent="0.35">
      <c r="B29" s="92" t="s">
        <v>61</v>
      </c>
      <c r="C29" s="93">
        <v>0</v>
      </c>
    </row>
    <row r="30" spans="2:11" ht="30.95" x14ac:dyDescent="0.35">
      <c r="B30" s="92" t="s">
        <v>62</v>
      </c>
      <c r="C30" s="93">
        <v>0</v>
      </c>
    </row>
    <row r="31" spans="2:11" ht="35.450000000000003" customHeight="1" x14ac:dyDescent="0.35">
      <c r="B31" s="60" t="s">
        <v>82</v>
      </c>
      <c r="C31" s="141">
        <f>SUM(C20:C30)</f>
        <v>0</v>
      </c>
      <c r="D31" s="63"/>
    </row>
    <row r="32" spans="2:11" ht="14.45" x14ac:dyDescent="0.35">
      <c r="B32" s="61"/>
      <c r="C32" s="62"/>
    </row>
    <row r="33" spans="1:4" ht="14.45" x14ac:dyDescent="0.35">
      <c r="B33" s="11" t="s">
        <v>51</v>
      </c>
    </row>
    <row r="34" spans="1:4" ht="44.45" customHeight="1" x14ac:dyDescent="0.25">
      <c r="A34" s="29" t="s">
        <v>121</v>
      </c>
      <c r="B34" s="181" t="s">
        <v>77</v>
      </c>
      <c r="C34" s="181"/>
      <c r="D34" s="181"/>
    </row>
    <row r="35" spans="1:4" ht="15" customHeight="1" x14ac:dyDescent="0.35">
      <c r="B35" s="180"/>
      <c r="C35" s="180"/>
      <c r="D35" s="180"/>
    </row>
    <row r="36" spans="1:4" ht="32.1" customHeight="1" x14ac:dyDescent="0.35">
      <c r="B36" s="49" t="s">
        <v>83</v>
      </c>
      <c r="C36" s="66" t="s">
        <v>31</v>
      </c>
    </row>
    <row r="37" spans="1:4" ht="35.450000000000003" customHeight="1" x14ac:dyDescent="0.35">
      <c r="B37" s="60" t="s">
        <v>84</v>
      </c>
      <c r="C37" s="153">
        <f>SUM(C17,C31)</f>
        <v>37924</v>
      </c>
      <c r="D37" s="63"/>
    </row>
  </sheetData>
  <sheetProtection algorithmName="SHA-512" hashValue="P7GDH6sSSAdgLWlT6z2NAghEDXKnRB4P7SL3mile4bXrpt9EC9cGFgxMERYATXwZm5jsgzzyXFF2wA4Km8fdSg==" saltValue="BAlqks4YIxt6c3QbbTtbrw==" spinCount="100000" sheet="1" formatCells="0" formatColumns="0" formatRows="0" insertColumns="0" insertRows="0" insertHyperlinks="0" deleteColumns="0" deleteRows="0" sort="0" autoFilter="0" pivotTables="0"/>
  <protectedRanges>
    <protectedRange sqref="C4:C16 C20:C30" name="Allegato 3"/>
  </protectedRanges>
  <mergeCells count="2">
    <mergeCell ref="B35:D35"/>
    <mergeCell ref="B34:D34"/>
  </mergeCells>
  <pageMargins left="0.70866141732283472" right="0.70866141732283472" top="0.74803149606299213" bottom="0.74803149606299213" header="0.31496062992125984" footer="0.31496062992125984"/>
  <pageSetup paperSize="9" scale="74" orientation="portrait" r:id="rId1"/>
  <headerFooter>
    <oddHeader>&amp;L&amp;12ALLEGATO 3 PEF COMUNALE 2020</oddHeader>
    <oddFooter>&amp;C&amp;F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H9"/>
  <sheetViews>
    <sheetView showGridLines="0" zoomScale="110" zoomScaleNormal="110" zoomScalePageLayoutView="70" workbookViewId="0">
      <selection activeCell="D6" sqref="D6"/>
    </sheetView>
  </sheetViews>
  <sheetFormatPr defaultRowHeight="15" x14ac:dyDescent="0.25"/>
  <cols>
    <col min="1" max="1" width="4.85546875" customWidth="1"/>
    <col min="2" max="2" width="42.85546875" customWidth="1"/>
    <col min="3" max="3" width="16.42578125" bestFit="1" customWidth="1"/>
    <col min="4" max="4" width="19.7109375" customWidth="1"/>
    <col min="5" max="5" width="30.5703125" customWidth="1"/>
  </cols>
  <sheetData>
    <row r="1" spans="1:8" s="3" customFormat="1" ht="49.9" customHeight="1" x14ac:dyDescent="0.35">
      <c r="A1" s="36"/>
      <c r="B1" s="36" t="s">
        <v>20</v>
      </c>
      <c r="C1" s="35" t="str">
        <f>'Allegato 1_RIEPILOGO'!C1</f>
        <v>Bibbiena</v>
      </c>
      <c r="D1" s="35"/>
      <c r="E1" s="35"/>
      <c r="F1" s="35"/>
      <c r="G1" s="35"/>
      <c r="H1" s="35"/>
    </row>
    <row r="2" spans="1:8" ht="46.5" x14ac:dyDescent="0.35">
      <c r="A2" s="49"/>
      <c r="B2" s="49" t="s">
        <v>34</v>
      </c>
      <c r="C2" s="66" t="s">
        <v>19</v>
      </c>
      <c r="D2" s="66" t="s">
        <v>110</v>
      </c>
    </row>
    <row r="3" spans="1:8" s="17" customFormat="1" ht="32.1" customHeight="1" x14ac:dyDescent="0.35">
      <c r="A3" s="14">
        <v>11</v>
      </c>
      <c r="B3" s="83" t="s">
        <v>22</v>
      </c>
      <c r="C3" s="84" t="s">
        <v>11</v>
      </c>
      <c r="D3" s="109">
        <v>0</v>
      </c>
      <c r="E3" s="16"/>
      <c r="G3" s="16"/>
      <c r="H3" s="16"/>
    </row>
    <row r="4" spans="1:8" s="16" customFormat="1" ht="32.1" customHeight="1" x14ac:dyDescent="0.35">
      <c r="A4" s="14">
        <v>12</v>
      </c>
      <c r="B4" s="83" t="s">
        <v>21</v>
      </c>
      <c r="C4" s="84" t="s">
        <v>11</v>
      </c>
      <c r="D4" s="109">
        <v>0</v>
      </c>
    </row>
    <row r="5" spans="1:8" s="17" customFormat="1" ht="32.1" customHeight="1" x14ac:dyDescent="0.35">
      <c r="A5" s="14">
        <v>13</v>
      </c>
      <c r="B5" s="87" t="s">
        <v>115</v>
      </c>
      <c r="C5" s="103" t="s">
        <v>108</v>
      </c>
      <c r="D5" s="109">
        <v>50000</v>
      </c>
      <c r="E5" s="16"/>
    </row>
    <row r="6" spans="1:8" s="17" customFormat="1" ht="32.1" customHeight="1" x14ac:dyDescent="0.35">
      <c r="A6" s="14">
        <v>14</v>
      </c>
      <c r="B6" s="83" t="s">
        <v>5</v>
      </c>
      <c r="C6" s="84" t="s">
        <v>108</v>
      </c>
      <c r="D6" s="109">
        <v>0</v>
      </c>
      <c r="E6" s="16"/>
    </row>
    <row r="7" spans="1:8" s="16" customFormat="1" ht="44.45" customHeight="1" x14ac:dyDescent="0.35">
      <c r="A7" s="27"/>
      <c r="B7" s="50" t="s">
        <v>35</v>
      </c>
      <c r="C7" s="21"/>
      <c r="D7" s="156">
        <f>SUM(D3:D6)</f>
        <v>50000</v>
      </c>
    </row>
    <row r="9" spans="1:8" ht="14.45" x14ac:dyDescent="0.35">
      <c r="A9" s="44"/>
      <c r="B9" s="97"/>
      <c r="C9" s="97"/>
      <c r="D9" s="97"/>
      <c r="E9" s="97"/>
      <c r="F9" s="97"/>
      <c r="G9" s="97"/>
    </row>
  </sheetData>
  <sheetProtection algorithmName="SHA-512" hashValue="aKR24TA9vgobdt/53QWX/NzNctnrvFQQ/hk5z5NGBshWfm0yP+vSzfFebZhUUT8xP8bzwjmfnbO/2vwzJ3takg==" saltValue="ZMcNoLUWYm5B3Yzj3IP+uQ==" spinCount="100000" sheet="1" formatCells="0" formatColumns="0" formatRows="0" insertColumns="0" insertRows="0" insertHyperlinks="0" deleteColumns="0" deleteRows="0" sort="0" autoFilter="0" pivotTables="0"/>
  <protectedRanges>
    <protectedRange sqref="D3:D6" name="Allegato 4"/>
  </protectedRanges>
  <pageMargins left="0.7" right="0.7" top="0.75" bottom="0.75" header="0.3" footer="0.3"/>
  <pageSetup paperSize="9" orientation="portrait" horizontalDpi="1200" verticalDpi="1200" r:id="rId1"/>
  <headerFooter>
    <oddHeader>&amp;LALLEGATO 4 PEF COMUNALE 2020</oddHeader>
    <oddFooter>&amp;C&amp;F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G17"/>
  <sheetViews>
    <sheetView showGridLines="0" topLeftCell="A4" zoomScale="110" zoomScaleNormal="110" zoomScalePageLayoutView="70" workbookViewId="0">
      <selection activeCell="C11" sqref="C11"/>
    </sheetView>
  </sheetViews>
  <sheetFormatPr defaultRowHeight="15" x14ac:dyDescent="0.25"/>
  <cols>
    <col min="1" max="1" width="3.42578125" bestFit="1" customWidth="1"/>
    <col min="2" max="2" width="60.5703125" customWidth="1"/>
    <col min="3" max="3" width="21" customWidth="1"/>
    <col min="4" max="4" width="34.140625" customWidth="1"/>
  </cols>
  <sheetData>
    <row r="1" spans="1:7" s="3" customFormat="1" ht="34.5" customHeight="1" x14ac:dyDescent="0.35">
      <c r="B1" s="40" t="s">
        <v>20</v>
      </c>
      <c r="C1" s="64" t="str">
        <f>'Allegato 1_RIEPILOGO'!C1</f>
        <v>Bibbiena</v>
      </c>
      <c r="E1" s="41"/>
    </row>
    <row r="3" spans="1:7" ht="46.5" x14ac:dyDescent="0.35">
      <c r="A3" s="49"/>
      <c r="B3" s="49" t="s">
        <v>80</v>
      </c>
      <c r="C3" s="49" t="s">
        <v>129</v>
      </c>
    </row>
    <row r="4" spans="1:7" s="16" customFormat="1" ht="31.5" x14ac:dyDescent="0.25">
      <c r="A4" s="65">
        <v>15</v>
      </c>
      <c r="B4" s="83" t="s">
        <v>72</v>
      </c>
      <c r="C4" s="109">
        <v>-7012</v>
      </c>
    </row>
    <row r="5" spans="1:7" s="17" customFormat="1" ht="31.5" x14ac:dyDescent="0.25">
      <c r="A5" s="42">
        <v>16</v>
      </c>
      <c r="B5" s="83" t="s">
        <v>73</v>
      </c>
      <c r="C5" s="109">
        <v>-2172</v>
      </c>
      <c r="E5" s="16"/>
      <c r="F5" s="16"/>
    </row>
    <row r="6" spans="1:7" s="17" customFormat="1" ht="15.6" x14ac:dyDescent="0.35">
      <c r="A6" s="14">
        <v>17</v>
      </c>
      <c r="B6" s="83" t="s">
        <v>74</v>
      </c>
      <c r="C6" s="109">
        <v>0</v>
      </c>
    </row>
    <row r="7" spans="1:7" s="17" customFormat="1" ht="31.5" x14ac:dyDescent="0.25">
      <c r="A7" s="14">
        <v>18</v>
      </c>
      <c r="B7" s="100" t="s">
        <v>75</v>
      </c>
      <c r="C7" s="128">
        <f>SUM(C9:C13)</f>
        <v>-55817</v>
      </c>
    </row>
    <row r="8" spans="1:7" s="17" customFormat="1" ht="15.6" x14ac:dyDescent="0.35">
      <c r="A8" s="14"/>
      <c r="B8" s="99" t="s">
        <v>67</v>
      </c>
      <c r="C8" s="110"/>
    </row>
    <row r="9" spans="1:7" s="17" customFormat="1" ht="15.75" x14ac:dyDescent="0.25">
      <c r="A9" s="14"/>
      <c r="B9" s="85" t="s">
        <v>105</v>
      </c>
      <c r="C9" s="111">
        <v>0</v>
      </c>
    </row>
    <row r="10" spans="1:7" s="17" customFormat="1" ht="63" x14ac:dyDescent="0.25">
      <c r="A10" s="14"/>
      <c r="B10" s="83" t="s">
        <v>134</v>
      </c>
      <c r="C10" s="112">
        <v>-45172</v>
      </c>
    </row>
    <row r="11" spans="1:7" s="17" customFormat="1" ht="47.25" x14ac:dyDescent="0.25">
      <c r="A11" s="14"/>
      <c r="B11" s="83" t="s">
        <v>135</v>
      </c>
      <c r="C11" s="112">
        <v>-10645</v>
      </c>
    </row>
    <row r="12" spans="1:7" s="17" customFormat="1" ht="15.6" x14ac:dyDescent="0.35">
      <c r="A12" s="14"/>
      <c r="B12" s="83"/>
      <c r="C12" s="112"/>
    </row>
    <row r="13" spans="1:7" s="17" customFormat="1" ht="15.6" x14ac:dyDescent="0.35">
      <c r="A13" s="14"/>
      <c r="B13" s="83"/>
      <c r="C13" s="112"/>
    </row>
    <row r="14" spans="1:7" s="16" customFormat="1" ht="35.1" customHeight="1" x14ac:dyDescent="0.35">
      <c r="A14" s="27"/>
      <c r="B14" s="50" t="s">
        <v>66</v>
      </c>
      <c r="C14" s="156">
        <f>SUM(C4:C7)</f>
        <v>-65001</v>
      </c>
    </row>
    <row r="15" spans="1:7" s="16" customFormat="1" ht="14.45" x14ac:dyDescent="0.35">
      <c r="A15" s="34"/>
      <c r="B15" s="126"/>
      <c r="C15" s="126"/>
    </row>
    <row r="16" spans="1:7" ht="14.45" x14ac:dyDescent="0.35">
      <c r="A16" s="28" t="s">
        <v>23</v>
      </c>
      <c r="G16" s="98"/>
    </row>
    <row r="17" spans="1:2" ht="14.45" x14ac:dyDescent="0.35">
      <c r="A17" s="29" t="s">
        <v>130</v>
      </c>
      <c r="B17" t="s">
        <v>118</v>
      </c>
    </row>
  </sheetData>
  <sheetProtection algorithmName="SHA-512" hashValue="jRennvuhiebM85HbNATde6rYs50/vcbeXU/PYL6M8cpo88PGsZW6jdSo2cLuogedyiIYP70SY+Qraa+JnU0nPQ==" saltValue="fU4yUzyxov1qantSQegETg==" spinCount="100000" sheet="1" formatCells="0" formatColumns="0" formatRows="0" insertColumns="0" insertRows="0" insertHyperlinks="0" deleteColumns="0" deleteRows="0" sort="0" autoFilter="0" pivotTables="0"/>
  <protectedRanges>
    <protectedRange sqref="C4:C6 B9:B13 C9:C13" name="Allegato 5"/>
  </protectedRanges>
  <pageMargins left="0.7" right="0.7" top="0.75" bottom="0.75" header="0.3" footer="0.3"/>
  <pageSetup paperSize="9" orientation="portrait" horizontalDpi="1200" verticalDpi="1200" r:id="rId1"/>
  <headerFooter>
    <oddHeader>&amp;LALLEGATO 5 PEF COMUNALE 2020</oddHeader>
    <oddFooter>&amp;C&amp;F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BE521"/>
  <sheetViews>
    <sheetView zoomScale="90" zoomScaleNormal="90" zoomScalePageLayoutView="55" workbookViewId="0">
      <selection activeCell="E15" sqref="E15"/>
    </sheetView>
  </sheetViews>
  <sheetFormatPr defaultColWidth="9.7109375" defaultRowHeight="15.75" x14ac:dyDescent="0.25"/>
  <cols>
    <col min="1" max="1" width="2.28515625" style="69" customWidth="1"/>
    <col min="2" max="2" width="68" style="74" customWidth="1"/>
    <col min="3" max="3" width="22.85546875" style="74" customWidth="1"/>
    <col min="4" max="4" width="2.5703125" style="68" customWidth="1"/>
    <col min="5" max="5" width="7.28515625" style="69" customWidth="1"/>
    <col min="6" max="8" width="2.5703125" style="69" customWidth="1"/>
    <col min="9" max="9" width="2.7109375" style="69" customWidth="1"/>
    <col min="10" max="10" width="38.7109375" style="69" customWidth="1"/>
    <col min="11" max="57" width="9.7109375" style="69"/>
    <col min="58" max="16384" width="9.7109375" style="74"/>
  </cols>
  <sheetData>
    <row r="1" spans="2:5" s="94" customFormat="1" ht="33" customHeight="1" thickBot="1" x14ac:dyDescent="0.55000000000000004">
      <c r="B1" s="182" t="s">
        <v>116</v>
      </c>
      <c r="C1" s="182"/>
      <c r="D1" s="138"/>
    </row>
    <row r="2" spans="2:5" ht="26.45" thickBot="1" x14ac:dyDescent="0.4">
      <c r="B2" s="162" t="s">
        <v>127</v>
      </c>
      <c r="C2" s="161" t="str">
        <f>'Allegato 1_RIEPILOGO'!C1</f>
        <v>Bibbiena</v>
      </c>
      <c r="D2" s="70"/>
      <c r="E2" s="71"/>
    </row>
    <row r="3" spans="2:5" ht="31.5" thickBot="1" x14ac:dyDescent="0.4">
      <c r="B3" s="118"/>
      <c r="C3" s="119" t="s">
        <v>117</v>
      </c>
      <c r="D3" s="72"/>
      <c r="E3" s="73"/>
    </row>
    <row r="4" spans="2:5" ht="32.25" thickBot="1" x14ac:dyDescent="0.3">
      <c r="B4" s="129" t="s">
        <v>87</v>
      </c>
      <c r="C4" s="114"/>
    </row>
    <row r="5" spans="2:5" ht="33.950000000000003" customHeight="1" thickBot="1" x14ac:dyDescent="0.3">
      <c r="B5" s="129" t="s">
        <v>88</v>
      </c>
      <c r="C5" s="114">
        <f>SUMIFS('Allegato 3_DETTAGLIO OPZIONALI'!C4:C16,'Allegato 3_DETTAGLIO OPZIONALI'!D4:D16,'Allegato 3_DETTAGLIO OPZIONALI'!D4)</f>
        <v>0</v>
      </c>
    </row>
    <row r="6" spans="2:5" ht="32.450000000000003" customHeight="1" thickBot="1" x14ac:dyDescent="0.3">
      <c r="B6" s="130" t="s">
        <v>89</v>
      </c>
      <c r="C6" s="120">
        <f>C4+C5</f>
        <v>0</v>
      </c>
    </row>
    <row r="7" spans="2:5" ht="20.100000000000001" customHeight="1" thickBot="1" x14ac:dyDescent="0.4">
      <c r="B7" s="131"/>
      <c r="C7" s="121"/>
      <c r="D7" s="104"/>
    </row>
    <row r="8" spans="2:5" ht="20.100000000000001" customHeight="1" thickBot="1" x14ac:dyDescent="0.3">
      <c r="B8" s="129" t="s">
        <v>90</v>
      </c>
      <c r="C8" s="115">
        <f>IF('Allegato 2_COSTI'!F5=0,'Allegato 2_COSTI'!E5,'Allegato 2_COSTI'!F5)+IF('Allegato 2_COSTI'!F7=0,'Allegato 2_COSTI'!E7,'Allegato 2_COSTI'!F7)+IF('Allegato 2_COSTI'!F8=0,'Allegato 2_COSTI'!E8,'Allegato 2_COSTI'!F8)+IF('Allegato 2_COSTI'!F9=0,'Allegato 2_COSTI'!E9,'Allegato 2_COSTI'!F9)+SUMIFS('Allegato 3_DETTAGLIO OPZIONALI'!C4:C16,'Allegato 3_DETTAGLIO OPZIONALI'!D4:D16,'Allegato 3_DETTAGLIO OPZIONALI'!D5)+IF('Allegato 3_DETTAGLIO OPZIONALI'!C17=0,IF('Allegato 2_COSTI'!F10=0,'Allegato 2_COSTI'!E10,'Allegato 2_COSTI'!F10),0)</f>
        <v>41494.35</v>
      </c>
      <c r="E8" s="157" t="str">
        <f>IF(IF('Allegato 3_DETTAGLIO OPZIONALI'!C17=0,IF('Allegato 2_COSTI'!F10=0,'Allegato 2_COSTI'!E10,'Allegato 2_COSTI'!F10),0)=0,"","NON SONO STATI INSERITI SERVIZI OPZIONALI DI CUI ALLEGATO 3, PERTANTO L'INTERO IMPORTO RELATIVO AI SERVIZI OPZIONALI VERRA CLASSIFICATO COME CSL")</f>
        <v/>
      </c>
    </row>
    <row r="9" spans="2:5" ht="32.1" customHeight="1" x14ac:dyDescent="0.25">
      <c r="B9" s="132" t="s">
        <v>91</v>
      </c>
      <c r="C9" s="116">
        <f>IF('Allegato 2_COSTI'!F4=0,'Allegato 2_COSTI'!E4,'Allegato 2_COSTI'!F4)</f>
        <v>67971</v>
      </c>
    </row>
    <row r="10" spans="2:5" ht="20.100000000000001" customHeight="1" x14ac:dyDescent="0.35">
      <c r="B10" s="133" t="s">
        <v>92</v>
      </c>
      <c r="C10" s="117"/>
    </row>
    <row r="11" spans="2:5" ht="20.100000000000001" customHeight="1" x14ac:dyDescent="0.35">
      <c r="B11" s="134" t="s">
        <v>93</v>
      </c>
      <c r="C11" s="117">
        <f>SUMIFS('Allegato 4 _CREDITI'!D3:D6,'Allegato 4 _CREDITI'!C3:C6,'Allegato 4 _CREDITI'!C3)</f>
        <v>0</v>
      </c>
      <c r="E11" s="157" t="str">
        <f>IF('Allegato 4 _CREDITI'!D3+'Allegato 4 _CREDITI'!D4=0,"NON SONO STATI INSERITI IMPORTI RELATIVAMENTE ALLE PERDITE PER CREDITI INESIGIBILI TIA E/O TARI DI CUI ALLEGATO 4","")</f>
        <v>NON SONO STATI INSERITI IMPORTI RELATIVAMENTE ALLE PERDITE PER CREDITI INESIGIBILI TIA E/O TARI DI CUI ALLEGATO 4</v>
      </c>
    </row>
    <row r="12" spans="2:5" ht="20.100000000000001" customHeight="1" x14ac:dyDescent="0.35">
      <c r="B12" s="133" t="s">
        <v>94</v>
      </c>
      <c r="C12" s="117">
        <f>IF('Allegato 2_COSTI'!F11=0,'Allegato 2_COSTI'!E11,'Allegato 2_COSTI'!F11)+IF('Allegato 2_COSTI'!F12=0,'Allegato 2_COSTI'!E12,'Allegato 2_COSTI'!F12)+IF('Allegato 2_COSTI'!F14=0,'Allegato 2_COSTI'!E14,'Allegato 2_COSTI'!F14)+IF('Allegato 2_COSTI'!F15=0,'Allegato 2_COSTI'!E15,'Allegato 2_COSTI'!F15)+IF('Allegato 2_COSTI'!F16=0,'Allegato 2_COSTI'!E16,'Allegato 2_COSTI'!F16)+IF('Allegato 2_COSTI'!F17=0,'Allegato 2_COSTI'!E17,'Allegato 2_COSTI'!F17)+'Allegato 2_COSTI'!E18+SUMIFS('Allegato 3_DETTAGLIO OPZIONALI'!C4:C16,'Allegato 3_DETTAGLIO OPZIONALI'!D4:D16,'Allegato 3_DETTAGLIO OPZIONALI'!D7)</f>
        <v>46478.5</v>
      </c>
    </row>
    <row r="13" spans="2:5" ht="20.100000000000001" customHeight="1" thickBot="1" x14ac:dyDescent="0.3">
      <c r="B13" s="135" t="s">
        <v>95</v>
      </c>
      <c r="C13" s="122">
        <f>SUM(C9:C12)</f>
        <v>114449.5</v>
      </c>
    </row>
    <row r="14" spans="2:5" ht="20.100000000000001" customHeight="1" x14ac:dyDescent="0.35">
      <c r="B14" s="132" t="s">
        <v>96</v>
      </c>
      <c r="C14" s="116">
        <f>SUMIFS('Allegato 4 _CREDITI'!D3:D6,'Allegato 4 _CREDITI'!C3:C6,'Allegato 4 _CREDITI'!C5)</f>
        <v>50000</v>
      </c>
      <c r="E14" s="157" t="str">
        <f>IF('Allegato 4 _CREDITI'!D5+'Allegato 4 _CREDITI'!D6=0,"NON SONO STATI INSERITI IMPORTI RELATIVAMENTE AGLI ACCANTONAMENTI SU RISCHI CREDITI TIA E/O TARI DI CUI ALLEGATO 4","")</f>
        <v/>
      </c>
    </row>
    <row r="15" spans="2:5" ht="20.100000000000001" customHeight="1" thickBot="1" x14ac:dyDescent="0.4">
      <c r="B15" s="135" t="s">
        <v>97</v>
      </c>
      <c r="C15" s="122">
        <f>SUM(C14:C14)</f>
        <v>50000</v>
      </c>
    </row>
    <row r="16" spans="2:5" ht="20.100000000000001" customHeight="1" thickBot="1" x14ac:dyDescent="0.3">
      <c r="B16" s="130" t="s">
        <v>98</v>
      </c>
      <c r="C16" s="120">
        <f>C8++C13+C15</f>
        <v>205943.85</v>
      </c>
    </row>
    <row r="17" spans="2:10" ht="20.100000000000001" customHeight="1" thickBot="1" x14ac:dyDescent="0.4">
      <c r="B17" s="136"/>
      <c r="C17" s="123"/>
    </row>
    <row r="18" spans="2:10" ht="20.100000000000001" customHeight="1" thickBot="1" x14ac:dyDescent="0.3">
      <c r="B18" s="137" t="s">
        <v>99</v>
      </c>
      <c r="C18" s="124">
        <f>C6+C16</f>
        <v>205943.85</v>
      </c>
    </row>
    <row r="19" spans="2:10" ht="20.100000000000001" customHeight="1" thickBot="1" x14ac:dyDescent="0.4">
      <c r="B19" s="129" t="s">
        <v>100</v>
      </c>
      <c r="C19" s="106">
        <f>'Allegato 5_DETRAZIONI'!C14</f>
        <v>-65001</v>
      </c>
      <c r="E19" s="157" t="str">
        <f>IF('Allegato 5_DETRAZIONI'!C14=0,"NON SONO STATI INSERITI IMPORTI RELATIVAMENTE ALLE DETRAZIONI DI CUI ALLEGATO 5","")</f>
        <v/>
      </c>
    </row>
    <row r="20" spans="2:10" ht="44.1" customHeight="1" thickBot="1" x14ac:dyDescent="0.4">
      <c r="B20" s="147" t="s">
        <v>119</v>
      </c>
      <c r="C20" s="148">
        <f>C18+C19</f>
        <v>140942.85</v>
      </c>
      <c r="E20" s="149"/>
    </row>
    <row r="21" spans="2:10" s="69" customFormat="1" ht="15.95" thickBot="1" x14ac:dyDescent="0.4">
      <c r="C21" s="125"/>
      <c r="D21" s="68"/>
      <c r="J21" s="68"/>
    </row>
    <row r="22" spans="2:10" s="68" customFormat="1" ht="25.5" customHeight="1" thickBot="1" x14ac:dyDescent="0.3">
      <c r="B22" s="105" t="s">
        <v>101</v>
      </c>
      <c r="C22" s="114">
        <f>'Allegato 2_COSTI'!F26+'Allegato 2_COSTI'!F27</f>
        <v>0</v>
      </c>
      <c r="J22" s="69"/>
    </row>
    <row r="23" spans="2:10" s="69" customFormat="1" ht="15.6" x14ac:dyDescent="0.35">
      <c r="D23" s="68"/>
    </row>
    <row r="24" spans="2:10" s="69" customFormat="1" ht="15.6" x14ac:dyDescent="0.35">
      <c r="D24" s="68"/>
    </row>
    <row r="25" spans="2:10" s="69" customFormat="1" ht="15.6" x14ac:dyDescent="0.35">
      <c r="D25" s="68"/>
    </row>
    <row r="26" spans="2:10" s="69" customFormat="1" ht="15.6" x14ac:dyDescent="0.35">
      <c r="D26" s="68"/>
    </row>
    <row r="27" spans="2:10" s="69" customFormat="1" ht="15.6" x14ac:dyDescent="0.35">
      <c r="D27" s="68"/>
    </row>
    <row r="28" spans="2:10" s="69" customFormat="1" ht="15.6" x14ac:dyDescent="0.35">
      <c r="D28" s="68"/>
    </row>
    <row r="29" spans="2:10" s="69" customFormat="1" ht="15.6" x14ac:dyDescent="0.35">
      <c r="D29" s="68"/>
    </row>
    <row r="30" spans="2:10" s="69" customFormat="1" ht="15.6" x14ac:dyDescent="0.35">
      <c r="D30" s="68"/>
    </row>
    <row r="31" spans="2:10" s="69" customFormat="1" ht="15.6" x14ac:dyDescent="0.35">
      <c r="D31" s="68"/>
    </row>
    <row r="32" spans="2:10" s="69" customFormat="1" ht="15.6" x14ac:dyDescent="0.35">
      <c r="D32" s="68"/>
    </row>
    <row r="33" spans="4:4" s="69" customFormat="1" x14ac:dyDescent="0.25">
      <c r="D33" s="68"/>
    </row>
    <row r="34" spans="4:4" s="69" customFormat="1" x14ac:dyDescent="0.25">
      <c r="D34" s="68"/>
    </row>
    <row r="35" spans="4:4" s="69" customFormat="1" x14ac:dyDescent="0.25">
      <c r="D35" s="68"/>
    </row>
    <row r="36" spans="4:4" s="69" customFormat="1" x14ac:dyDescent="0.25">
      <c r="D36" s="68"/>
    </row>
    <row r="37" spans="4:4" s="69" customFormat="1" x14ac:dyDescent="0.25">
      <c r="D37" s="68"/>
    </row>
    <row r="38" spans="4:4" s="69" customFormat="1" x14ac:dyDescent="0.25">
      <c r="D38" s="68"/>
    </row>
    <row r="39" spans="4:4" s="69" customFormat="1" x14ac:dyDescent="0.25">
      <c r="D39" s="68"/>
    </row>
    <row r="40" spans="4:4" s="69" customFormat="1" x14ac:dyDescent="0.25">
      <c r="D40" s="68"/>
    </row>
    <row r="41" spans="4:4" s="69" customFormat="1" x14ac:dyDescent="0.25">
      <c r="D41" s="68"/>
    </row>
    <row r="42" spans="4:4" s="69" customFormat="1" x14ac:dyDescent="0.25">
      <c r="D42" s="68"/>
    </row>
    <row r="43" spans="4:4" s="69" customFormat="1" x14ac:dyDescent="0.25">
      <c r="D43" s="68"/>
    </row>
    <row r="44" spans="4:4" s="69" customFormat="1" x14ac:dyDescent="0.25">
      <c r="D44" s="68"/>
    </row>
    <row r="45" spans="4:4" s="69" customFormat="1" x14ac:dyDescent="0.25">
      <c r="D45" s="68"/>
    </row>
    <row r="46" spans="4:4" s="69" customFormat="1" x14ac:dyDescent="0.25">
      <c r="D46" s="68"/>
    </row>
    <row r="47" spans="4:4" s="69" customFormat="1" x14ac:dyDescent="0.25">
      <c r="D47" s="68"/>
    </row>
    <row r="48" spans="4:4" s="69" customFormat="1" x14ac:dyDescent="0.25">
      <c r="D48" s="68"/>
    </row>
    <row r="49" spans="4:4" s="69" customFormat="1" x14ac:dyDescent="0.25">
      <c r="D49" s="68"/>
    </row>
    <row r="50" spans="4:4" s="69" customFormat="1" x14ac:dyDescent="0.25">
      <c r="D50" s="68"/>
    </row>
    <row r="51" spans="4:4" s="69" customFormat="1" x14ac:dyDescent="0.25">
      <c r="D51" s="68"/>
    </row>
    <row r="52" spans="4:4" s="69" customFormat="1" x14ac:dyDescent="0.25">
      <c r="D52" s="68"/>
    </row>
    <row r="53" spans="4:4" s="69" customFormat="1" x14ac:dyDescent="0.25">
      <c r="D53" s="68"/>
    </row>
    <row r="54" spans="4:4" s="69" customFormat="1" x14ac:dyDescent="0.25">
      <c r="D54" s="68"/>
    </row>
    <row r="55" spans="4:4" s="69" customFormat="1" x14ac:dyDescent="0.25">
      <c r="D55" s="68"/>
    </row>
    <row r="56" spans="4:4" s="69" customFormat="1" x14ac:dyDescent="0.25">
      <c r="D56" s="68"/>
    </row>
    <row r="57" spans="4:4" s="69" customFormat="1" x14ac:dyDescent="0.25">
      <c r="D57" s="68"/>
    </row>
    <row r="58" spans="4:4" s="69" customFormat="1" x14ac:dyDescent="0.25">
      <c r="D58" s="68"/>
    </row>
    <row r="59" spans="4:4" s="69" customFormat="1" x14ac:dyDescent="0.25">
      <c r="D59" s="68"/>
    </row>
    <row r="60" spans="4:4" s="69" customFormat="1" x14ac:dyDescent="0.25">
      <c r="D60" s="68"/>
    </row>
    <row r="61" spans="4:4" s="69" customFormat="1" x14ac:dyDescent="0.25">
      <c r="D61" s="68"/>
    </row>
    <row r="62" spans="4:4" s="69" customFormat="1" x14ac:dyDescent="0.25">
      <c r="D62" s="68"/>
    </row>
    <row r="63" spans="4:4" s="69" customFormat="1" x14ac:dyDescent="0.25">
      <c r="D63" s="68"/>
    </row>
    <row r="64" spans="4:4" s="69" customFormat="1" x14ac:dyDescent="0.25">
      <c r="D64" s="68"/>
    </row>
    <row r="65" spans="4:4" s="69" customFormat="1" x14ac:dyDescent="0.25">
      <c r="D65" s="68"/>
    </row>
    <row r="66" spans="4:4" s="69" customFormat="1" x14ac:dyDescent="0.25">
      <c r="D66" s="68"/>
    </row>
    <row r="67" spans="4:4" s="69" customFormat="1" x14ac:dyDescent="0.25">
      <c r="D67" s="68"/>
    </row>
    <row r="68" spans="4:4" s="69" customFormat="1" x14ac:dyDescent="0.25">
      <c r="D68" s="68"/>
    </row>
    <row r="69" spans="4:4" s="69" customFormat="1" x14ac:dyDescent="0.25">
      <c r="D69" s="68"/>
    </row>
    <row r="70" spans="4:4" s="69" customFormat="1" x14ac:dyDescent="0.25">
      <c r="D70" s="68"/>
    </row>
    <row r="71" spans="4:4" s="69" customFormat="1" x14ac:dyDescent="0.25">
      <c r="D71" s="68"/>
    </row>
    <row r="72" spans="4:4" s="69" customFormat="1" x14ac:dyDescent="0.25">
      <c r="D72" s="68"/>
    </row>
    <row r="73" spans="4:4" s="69" customFormat="1" x14ac:dyDescent="0.25">
      <c r="D73" s="68"/>
    </row>
    <row r="74" spans="4:4" s="69" customFormat="1" x14ac:dyDescent="0.25">
      <c r="D74" s="68"/>
    </row>
    <row r="75" spans="4:4" s="69" customFormat="1" x14ac:dyDescent="0.25">
      <c r="D75" s="68"/>
    </row>
    <row r="76" spans="4:4" s="69" customFormat="1" x14ac:dyDescent="0.25">
      <c r="D76" s="68"/>
    </row>
    <row r="77" spans="4:4" s="69" customFormat="1" x14ac:dyDescent="0.25">
      <c r="D77" s="68"/>
    </row>
    <row r="78" spans="4:4" s="69" customFormat="1" x14ac:dyDescent="0.25">
      <c r="D78" s="68"/>
    </row>
    <row r="79" spans="4:4" s="69" customFormat="1" x14ac:dyDescent="0.25">
      <c r="D79" s="68"/>
    </row>
    <row r="80" spans="4:4" s="69" customFormat="1" x14ac:dyDescent="0.25">
      <c r="D80" s="68"/>
    </row>
    <row r="81" spans="4:4" s="69" customFormat="1" x14ac:dyDescent="0.25">
      <c r="D81" s="68"/>
    </row>
    <row r="82" spans="4:4" s="69" customFormat="1" x14ac:dyDescent="0.25">
      <c r="D82" s="68"/>
    </row>
    <row r="83" spans="4:4" s="69" customFormat="1" x14ac:dyDescent="0.25">
      <c r="D83" s="68"/>
    </row>
    <row r="84" spans="4:4" s="69" customFormat="1" x14ac:dyDescent="0.25">
      <c r="D84" s="68"/>
    </row>
    <row r="85" spans="4:4" s="69" customFormat="1" x14ac:dyDescent="0.25">
      <c r="D85" s="68"/>
    </row>
    <row r="86" spans="4:4" s="69" customFormat="1" x14ac:dyDescent="0.25">
      <c r="D86" s="68"/>
    </row>
    <row r="87" spans="4:4" s="69" customFormat="1" x14ac:dyDescent="0.25">
      <c r="D87" s="68"/>
    </row>
    <row r="88" spans="4:4" s="69" customFormat="1" x14ac:dyDescent="0.25">
      <c r="D88" s="68"/>
    </row>
    <row r="89" spans="4:4" s="69" customFormat="1" x14ac:dyDescent="0.25">
      <c r="D89" s="68"/>
    </row>
    <row r="90" spans="4:4" s="69" customFormat="1" x14ac:dyDescent="0.25">
      <c r="D90" s="68"/>
    </row>
    <row r="91" spans="4:4" s="69" customFormat="1" x14ac:dyDescent="0.25">
      <c r="D91" s="68"/>
    </row>
    <row r="92" spans="4:4" s="69" customFormat="1" x14ac:dyDescent="0.25">
      <c r="D92" s="68"/>
    </row>
    <row r="93" spans="4:4" s="69" customFormat="1" x14ac:dyDescent="0.25">
      <c r="D93" s="68"/>
    </row>
    <row r="94" spans="4:4" s="69" customFormat="1" x14ac:dyDescent="0.25">
      <c r="D94" s="68"/>
    </row>
    <row r="95" spans="4:4" s="69" customFormat="1" x14ac:dyDescent="0.25">
      <c r="D95" s="68"/>
    </row>
    <row r="96" spans="4:4" s="69" customFormat="1" x14ac:dyDescent="0.25">
      <c r="D96" s="68"/>
    </row>
    <row r="97" spans="4:4" s="69" customFormat="1" x14ac:dyDescent="0.25">
      <c r="D97" s="68"/>
    </row>
    <row r="98" spans="4:4" s="69" customFormat="1" x14ac:dyDescent="0.25">
      <c r="D98" s="68"/>
    </row>
    <row r="99" spans="4:4" s="69" customFormat="1" x14ac:dyDescent="0.25">
      <c r="D99" s="68"/>
    </row>
    <row r="100" spans="4:4" s="69" customFormat="1" x14ac:dyDescent="0.25">
      <c r="D100" s="68"/>
    </row>
    <row r="101" spans="4:4" s="69" customFormat="1" x14ac:dyDescent="0.25">
      <c r="D101" s="68"/>
    </row>
    <row r="102" spans="4:4" s="69" customFormat="1" x14ac:dyDescent="0.25">
      <c r="D102" s="68"/>
    </row>
    <row r="103" spans="4:4" s="69" customFormat="1" x14ac:dyDescent="0.25">
      <c r="D103" s="68"/>
    </row>
    <row r="104" spans="4:4" s="69" customFormat="1" x14ac:dyDescent="0.25">
      <c r="D104" s="68"/>
    </row>
    <row r="105" spans="4:4" s="69" customFormat="1" x14ac:dyDescent="0.25">
      <c r="D105" s="68"/>
    </row>
    <row r="106" spans="4:4" s="69" customFormat="1" x14ac:dyDescent="0.25">
      <c r="D106" s="68"/>
    </row>
    <row r="107" spans="4:4" s="69" customFormat="1" x14ac:dyDescent="0.25">
      <c r="D107" s="68"/>
    </row>
    <row r="108" spans="4:4" s="69" customFormat="1" x14ac:dyDescent="0.25">
      <c r="D108" s="68"/>
    </row>
    <row r="109" spans="4:4" s="69" customFormat="1" x14ac:dyDescent="0.25">
      <c r="D109" s="68"/>
    </row>
    <row r="110" spans="4:4" s="69" customFormat="1" x14ac:dyDescent="0.25">
      <c r="D110" s="68"/>
    </row>
    <row r="111" spans="4:4" s="69" customFormat="1" x14ac:dyDescent="0.25">
      <c r="D111" s="68"/>
    </row>
    <row r="112" spans="4:4" s="69" customFormat="1" x14ac:dyDescent="0.25">
      <c r="D112" s="68"/>
    </row>
    <row r="113" spans="4:4" s="69" customFormat="1" x14ac:dyDescent="0.25">
      <c r="D113" s="68"/>
    </row>
    <row r="114" spans="4:4" s="69" customFormat="1" x14ac:dyDescent="0.25">
      <c r="D114" s="68"/>
    </row>
    <row r="115" spans="4:4" s="69" customFormat="1" x14ac:dyDescent="0.25">
      <c r="D115" s="68"/>
    </row>
    <row r="116" spans="4:4" s="69" customFormat="1" x14ac:dyDescent="0.25">
      <c r="D116" s="68"/>
    </row>
    <row r="117" spans="4:4" s="69" customFormat="1" x14ac:dyDescent="0.25">
      <c r="D117" s="68"/>
    </row>
    <row r="118" spans="4:4" s="69" customFormat="1" x14ac:dyDescent="0.25">
      <c r="D118" s="68"/>
    </row>
    <row r="119" spans="4:4" s="69" customFormat="1" x14ac:dyDescent="0.25">
      <c r="D119" s="68"/>
    </row>
    <row r="120" spans="4:4" s="69" customFormat="1" x14ac:dyDescent="0.25">
      <c r="D120" s="68"/>
    </row>
    <row r="121" spans="4:4" s="69" customFormat="1" x14ac:dyDescent="0.25">
      <c r="D121" s="68"/>
    </row>
    <row r="122" spans="4:4" s="69" customFormat="1" x14ac:dyDescent="0.25">
      <c r="D122" s="68"/>
    </row>
    <row r="123" spans="4:4" s="69" customFormat="1" x14ac:dyDescent="0.25">
      <c r="D123" s="68"/>
    </row>
    <row r="124" spans="4:4" s="69" customFormat="1" x14ac:dyDescent="0.25">
      <c r="D124" s="68"/>
    </row>
    <row r="125" spans="4:4" s="69" customFormat="1" x14ac:dyDescent="0.25">
      <c r="D125" s="68"/>
    </row>
    <row r="126" spans="4:4" s="69" customFormat="1" x14ac:dyDescent="0.25">
      <c r="D126" s="68"/>
    </row>
    <row r="127" spans="4:4" s="69" customFormat="1" x14ac:dyDescent="0.25">
      <c r="D127" s="68"/>
    </row>
    <row r="128" spans="4:4" s="69" customFormat="1" x14ac:dyDescent="0.25">
      <c r="D128" s="68"/>
    </row>
    <row r="129" spans="4:4" s="69" customFormat="1" x14ac:dyDescent="0.25">
      <c r="D129" s="68"/>
    </row>
    <row r="130" spans="4:4" s="69" customFormat="1" x14ac:dyDescent="0.25">
      <c r="D130" s="68"/>
    </row>
    <row r="131" spans="4:4" s="69" customFormat="1" x14ac:dyDescent="0.25">
      <c r="D131" s="68"/>
    </row>
    <row r="132" spans="4:4" s="69" customFormat="1" x14ac:dyDescent="0.25">
      <c r="D132" s="68"/>
    </row>
    <row r="133" spans="4:4" s="69" customFormat="1" x14ac:dyDescent="0.25">
      <c r="D133" s="68"/>
    </row>
    <row r="134" spans="4:4" s="69" customFormat="1" x14ac:dyDescent="0.25">
      <c r="D134" s="68"/>
    </row>
    <row r="135" spans="4:4" s="69" customFormat="1" x14ac:dyDescent="0.25">
      <c r="D135" s="68"/>
    </row>
    <row r="136" spans="4:4" s="69" customFormat="1" x14ac:dyDescent="0.25">
      <c r="D136" s="68"/>
    </row>
    <row r="137" spans="4:4" s="69" customFormat="1" x14ac:dyDescent="0.25">
      <c r="D137" s="68"/>
    </row>
    <row r="138" spans="4:4" s="69" customFormat="1" x14ac:dyDescent="0.25">
      <c r="D138" s="68"/>
    </row>
    <row r="139" spans="4:4" s="69" customFormat="1" x14ac:dyDescent="0.25">
      <c r="D139" s="68"/>
    </row>
    <row r="140" spans="4:4" s="69" customFormat="1" x14ac:dyDescent="0.25">
      <c r="D140" s="68"/>
    </row>
    <row r="141" spans="4:4" s="69" customFormat="1" x14ac:dyDescent="0.25">
      <c r="D141" s="68"/>
    </row>
    <row r="142" spans="4:4" s="69" customFormat="1" x14ac:dyDescent="0.25">
      <c r="D142" s="68"/>
    </row>
    <row r="143" spans="4:4" s="69" customFormat="1" x14ac:dyDescent="0.25">
      <c r="D143" s="68"/>
    </row>
    <row r="144" spans="4:4" s="69" customFormat="1" x14ac:dyDescent="0.25">
      <c r="D144" s="68"/>
    </row>
    <row r="145" spans="4:4" s="69" customFormat="1" x14ac:dyDescent="0.25">
      <c r="D145" s="68"/>
    </row>
    <row r="146" spans="4:4" s="69" customFormat="1" x14ac:dyDescent="0.25">
      <c r="D146" s="68"/>
    </row>
    <row r="147" spans="4:4" s="69" customFormat="1" x14ac:dyDescent="0.25">
      <c r="D147" s="68"/>
    </row>
    <row r="148" spans="4:4" s="69" customFormat="1" x14ac:dyDescent="0.25">
      <c r="D148" s="68"/>
    </row>
    <row r="149" spans="4:4" s="69" customFormat="1" x14ac:dyDescent="0.25">
      <c r="D149" s="68"/>
    </row>
    <row r="150" spans="4:4" s="69" customFormat="1" x14ac:dyDescent="0.25">
      <c r="D150" s="68"/>
    </row>
    <row r="151" spans="4:4" s="69" customFormat="1" x14ac:dyDescent="0.25">
      <c r="D151" s="68"/>
    </row>
    <row r="152" spans="4:4" s="69" customFormat="1" x14ac:dyDescent="0.25">
      <c r="D152" s="68"/>
    </row>
    <row r="153" spans="4:4" s="69" customFormat="1" x14ac:dyDescent="0.25">
      <c r="D153" s="68"/>
    </row>
    <row r="154" spans="4:4" s="69" customFormat="1" x14ac:dyDescent="0.25">
      <c r="D154" s="68"/>
    </row>
    <row r="155" spans="4:4" s="69" customFormat="1" x14ac:dyDescent="0.25">
      <c r="D155" s="68"/>
    </row>
    <row r="156" spans="4:4" s="69" customFormat="1" x14ac:dyDescent="0.25">
      <c r="D156" s="68"/>
    </row>
    <row r="157" spans="4:4" s="69" customFormat="1" x14ac:dyDescent="0.25">
      <c r="D157" s="68"/>
    </row>
    <row r="158" spans="4:4" s="69" customFormat="1" x14ac:dyDescent="0.25">
      <c r="D158" s="68"/>
    </row>
    <row r="159" spans="4:4" s="69" customFormat="1" x14ac:dyDescent="0.25">
      <c r="D159" s="68"/>
    </row>
    <row r="160" spans="4:4" s="69" customFormat="1" x14ac:dyDescent="0.25">
      <c r="D160" s="68"/>
    </row>
    <row r="161" spans="4:4" s="69" customFormat="1" x14ac:dyDescent="0.25">
      <c r="D161" s="68"/>
    </row>
    <row r="162" spans="4:4" s="69" customFormat="1" x14ac:dyDescent="0.25">
      <c r="D162" s="68"/>
    </row>
    <row r="163" spans="4:4" s="69" customFormat="1" x14ac:dyDescent="0.25">
      <c r="D163" s="68"/>
    </row>
    <row r="164" spans="4:4" s="69" customFormat="1" x14ac:dyDescent="0.25">
      <c r="D164" s="68"/>
    </row>
    <row r="165" spans="4:4" s="69" customFormat="1" x14ac:dyDescent="0.25">
      <c r="D165" s="68"/>
    </row>
    <row r="166" spans="4:4" s="69" customFormat="1" x14ac:dyDescent="0.25">
      <c r="D166" s="68"/>
    </row>
    <row r="167" spans="4:4" s="69" customFormat="1" x14ac:dyDescent="0.25">
      <c r="D167" s="68"/>
    </row>
    <row r="168" spans="4:4" s="69" customFormat="1" x14ac:dyDescent="0.25">
      <c r="D168" s="68"/>
    </row>
    <row r="169" spans="4:4" s="69" customFormat="1" x14ac:dyDescent="0.25">
      <c r="D169" s="68"/>
    </row>
    <row r="170" spans="4:4" s="69" customFormat="1" x14ac:dyDescent="0.25">
      <c r="D170" s="68"/>
    </row>
    <row r="171" spans="4:4" s="69" customFormat="1" x14ac:dyDescent="0.25">
      <c r="D171" s="68"/>
    </row>
    <row r="172" spans="4:4" s="69" customFormat="1" x14ac:dyDescent="0.25">
      <c r="D172" s="68"/>
    </row>
    <row r="173" spans="4:4" s="69" customFormat="1" x14ac:dyDescent="0.25">
      <c r="D173" s="68"/>
    </row>
    <row r="174" spans="4:4" s="69" customFormat="1" x14ac:dyDescent="0.25">
      <c r="D174" s="68"/>
    </row>
    <row r="175" spans="4:4" s="69" customFormat="1" x14ac:dyDescent="0.25">
      <c r="D175" s="68"/>
    </row>
    <row r="176" spans="4:4" s="69" customFormat="1" x14ac:dyDescent="0.25">
      <c r="D176" s="68"/>
    </row>
    <row r="177" spans="4:4" s="69" customFormat="1" x14ac:dyDescent="0.25">
      <c r="D177" s="68"/>
    </row>
    <row r="178" spans="4:4" s="69" customFormat="1" x14ac:dyDescent="0.25">
      <c r="D178" s="68"/>
    </row>
    <row r="179" spans="4:4" s="69" customFormat="1" x14ac:dyDescent="0.25">
      <c r="D179" s="68"/>
    </row>
    <row r="180" spans="4:4" s="69" customFormat="1" x14ac:dyDescent="0.25">
      <c r="D180" s="68"/>
    </row>
    <row r="181" spans="4:4" s="69" customFormat="1" x14ac:dyDescent="0.25">
      <c r="D181" s="68"/>
    </row>
    <row r="182" spans="4:4" s="69" customFormat="1" x14ac:dyDescent="0.25">
      <c r="D182" s="68"/>
    </row>
    <row r="183" spans="4:4" s="69" customFormat="1" x14ac:dyDescent="0.25">
      <c r="D183" s="68"/>
    </row>
    <row r="184" spans="4:4" s="69" customFormat="1" x14ac:dyDescent="0.25">
      <c r="D184" s="68"/>
    </row>
    <row r="185" spans="4:4" s="69" customFormat="1" x14ac:dyDescent="0.25">
      <c r="D185" s="68"/>
    </row>
    <row r="186" spans="4:4" s="69" customFormat="1" x14ac:dyDescent="0.25">
      <c r="D186" s="68"/>
    </row>
    <row r="187" spans="4:4" s="69" customFormat="1" x14ac:dyDescent="0.25">
      <c r="D187" s="68"/>
    </row>
    <row r="188" spans="4:4" s="69" customFormat="1" x14ac:dyDescent="0.25">
      <c r="D188" s="68"/>
    </row>
    <row r="189" spans="4:4" s="69" customFormat="1" x14ac:dyDescent="0.25">
      <c r="D189" s="68"/>
    </row>
    <row r="190" spans="4:4" s="69" customFormat="1" x14ac:dyDescent="0.25">
      <c r="D190" s="68"/>
    </row>
    <row r="191" spans="4:4" s="69" customFormat="1" x14ac:dyDescent="0.25">
      <c r="D191" s="68"/>
    </row>
    <row r="192" spans="4:4" s="69" customFormat="1" x14ac:dyDescent="0.25">
      <c r="D192" s="68"/>
    </row>
    <row r="193" spans="4:4" s="69" customFormat="1" x14ac:dyDescent="0.25">
      <c r="D193" s="68"/>
    </row>
    <row r="194" spans="4:4" s="69" customFormat="1" x14ac:dyDescent="0.25">
      <c r="D194" s="68"/>
    </row>
    <row r="195" spans="4:4" s="69" customFormat="1" x14ac:dyDescent="0.25">
      <c r="D195" s="68"/>
    </row>
    <row r="196" spans="4:4" s="69" customFormat="1" x14ac:dyDescent="0.25">
      <c r="D196" s="68"/>
    </row>
    <row r="197" spans="4:4" s="69" customFormat="1" x14ac:dyDescent="0.25">
      <c r="D197" s="68"/>
    </row>
    <row r="198" spans="4:4" s="69" customFormat="1" x14ac:dyDescent="0.25">
      <c r="D198" s="68"/>
    </row>
    <row r="199" spans="4:4" s="69" customFormat="1" x14ac:dyDescent="0.25">
      <c r="D199" s="68"/>
    </row>
    <row r="200" spans="4:4" s="69" customFormat="1" x14ac:dyDescent="0.25">
      <c r="D200" s="68"/>
    </row>
    <row r="201" spans="4:4" s="69" customFormat="1" x14ac:dyDescent="0.25">
      <c r="D201" s="68"/>
    </row>
    <row r="202" spans="4:4" s="69" customFormat="1" x14ac:dyDescent="0.25">
      <c r="D202" s="68"/>
    </row>
    <row r="203" spans="4:4" s="69" customFormat="1" x14ac:dyDescent="0.25">
      <c r="D203" s="68"/>
    </row>
    <row r="204" spans="4:4" s="69" customFormat="1" x14ac:dyDescent="0.25">
      <c r="D204" s="68"/>
    </row>
    <row r="205" spans="4:4" s="69" customFormat="1" x14ac:dyDescent="0.25">
      <c r="D205" s="68"/>
    </row>
    <row r="206" spans="4:4" s="69" customFormat="1" x14ac:dyDescent="0.25">
      <c r="D206" s="68"/>
    </row>
    <row r="207" spans="4:4" s="69" customFormat="1" x14ac:dyDescent="0.25">
      <c r="D207" s="68"/>
    </row>
    <row r="208" spans="4:4" s="69" customFormat="1" x14ac:dyDescent="0.25">
      <c r="D208" s="68"/>
    </row>
    <row r="209" spans="4:4" s="69" customFormat="1" x14ac:dyDescent="0.25">
      <c r="D209" s="68"/>
    </row>
    <row r="210" spans="4:4" s="69" customFormat="1" x14ac:dyDescent="0.25">
      <c r="D210" s="68"/>
    </row>
    <row r="211" spans="4:4" s="69" customFormat="1" x14ac:dyDescent="0.25">
      <c r="D211" s="68"/>
    </row>
    <row r="212" spans="4:4" s="69" customFormat="1" x14ac:dyDescent="0.25">
      <c r="D212" s="68"/>
    </row>
    <row r="213" spans="4:4" s="69" customFormat="1" x14ac:dyDescent="0.25">
      <c r="D213" s="68"/>
    </row>
    <row r="214" spans="4:4" s="69" customFormat="1" x14ac:dyDescent="0.25">
      <c r="D214" s="68"/>
    </row>
    <row r="215" spans="4:4" s="69" customFormat="1" x14ac:dyDescent="0.25">
      <c r="D215" s="68"/>
    </row>
    <row r="216" spans="4:4" s="69" customFormat="1" x14ac:dyDescent="0.25">
      <c r="D216" s="68"/>
    </row>
    <row r="217" spans="4:4" s="69" customFormat="1" x14ac:dyDescent="0.25">
      <c r="D217" s="68"/>
    </row>
    <row r="218" spans="4:4" s="69" customFormat="1" x14ac:dyDescent="0.25">
      <c r="D218" s="68"/>
    </row>
    <row r="219" spans="4:4" s="69" customFormat="1" x14ac:dyDescent="0.25">
      <c r="D219" s="68"/>
    </row>
    <row r="220" spans="4:4" s="69" customFormat="1" x14ac:dyDescent="0.25">
      <c r="D220" s="68"/>
    </row>
    <row r="221" spans="4:4" s="69" customFormat="1" x14ac:dyDescent="0.25">
      <c r="D221" s="68"/>
    </row>
    <row r="222" spans="4:4" s="69" customFormat="1" x14ac:dyDescent="0.25">
      <c r="D222" s="68"/>
    </row>
    <row r="223" spans="4:4" s="69" customFormat="1" x14ac:dyDescent="0.25">
      <c r="D223" s="68"/>
    </row>
    <row r="224" spans="4:4" s="69" customFormat="1" x14ac:dyDescent="0.25">
      <c r="D224" s="68"/>
    </row>
    <row r="225" spans="4:4" s="69" customFormat="1" x14ac:dyDescent="0.25">
      <c r="D225" s="68"/>
    </row>
    <row r="226" spans="4:4" s="69" customFormat="1" x14ac:dyDescent="0.25">
      <c r="D226" s="68"/>
    </row>
    <row r="227" spans="4:4" s="69" customFormat="1" x14ac:dyDescent="0.25">
      <c r="D227" s="68"/>
    </row>
    <row r="228" spans="4:4" s="69" customFormat="1" x14ac:dyDescent="0.25">
      <c r="D228" s="68"/>
    </row>
    <row r="229" spans="4:4" s="69" customFormat="1" x14ac:dyDescent="0.25">
      <c r="D229" s="68"/>
    </row>
    <row r="230" spans="4:4" s="69" customFormat="1" x14ac:dyDescent="0.25">
      <c r="D230" s="68"/>
    </row>
    <row r="231" spans="4:4" s="69" customFormat="1" x14ac:dyDescent="0.25">
      <c r="D231" s="68"/>
    </row>
    <row r="232" spans="4:4" s="69" customFormat="1" x14ac:dyDescent="0.25">
      <c r="D232" s="68"/>
    </row>
    <row r="233" spans="4:4" s="69" customFormat="1" x14ac:dyDescent="0.25">
      <c r="D233" s="68"/>
    </row>
    <row r="234" spans="4:4" s="69" customFormat="1" x14ac:dyDescent="0.25">
      <c r="D234" s="68"/>
    </row>
    <row r="235" spans="4:4" s="69" customFormat="1" x14ac:dyDescent="0.25">
      <c r="D235" s="68"/>
    </row>
    <row r="236" spans="4:4" s="69" customFormat="1" x14ac:dyDescent="0.25">
      <c r="D236" s="68"/>
    </row>
    <row r="237" spans="4:4" s="69" customFormat="1" x14ac:dyDescent="0.25">
      <c r="D237" s="68"/>
    </row>
    <row r="238" spans="4:4" s="69" customFormat="1" x14ac:dyDescent="0.25">
      <c r="D238" s="68"/>
    </row>
    <row r="239" spans="4:4" s="69" customFormat="1" x14ac:dyDescent="0.25">
      <c r="D239" s="68"/>
    </row>
    <row r="240" spans="4:4" s="69" customFormat="1" x14ac:dyDescent="0.25">
      <c r="D240" s="68"/>
    </row>
    <row r="241" spans="4:4" s="69" customFormat="1" x14ac:dyDescent="0.25">
      <c r="D241" s="68"/>
    </row>
    <row r="242" spans="4:4" s="69" customFormat="1" x14ac:dyDescent="0.25">
      <c r="D242" s="68"/>
    </row>
    <row r="243" spans="4:4" s="69" customFormat="1" x14ac:dyDescent="0.25">
      <c r="D243" s="68"/>
    </row>
    <row r="244" spans="4:4" s="69" customFormat="1" x14ac:dyDescent="0.25">
      <c r="D244" s="68"/>
    </row>
    <row r="245" spans="4:4" s="69" customFormat="1" x14ac:dyDescent="0.25">
      <c r="D245" s="68"/>
    </row>
    <row r="246" spans="4:4" s="69" customFormat="1" x14ac:dyDescent="0.25">
      <c r="D246" s="68"/>
    </row>
    <row r="247" spans="4:4" s="69" customFormat="1" x14ac:dyDescent="0.25">
      <c r="D247" s="68"/>
    </row>
    <row r="248" spans="4:4" s="69" customFormat="1" x14ac:dyDescent="0.25">
      <c r="D248" s="68"/>
    </row>
    <row r="249" spans="4:4" s="69" customFormat="1" x14ac:dyDescent="0.25">
      <c r="D249" s="68"/>
    </row>
    <row r="250" spans="4:4" s="69" customFormat="1" x14ac:dyDescent="0.25">
      <c r="D250" s="68"/>
    </row>
    <row r="251" spans="4:4" s="69" customFormat="1" x14ac:dyDescent="0.25">
      <c r="D251" s="68"/>
    </row>
    <row r="252" spans="4:4" s="69" customFormat="1" x14ac:dyDescent="0.25">
      <c r="D252" s="68"/>
    </row>
    <row r="253" spans="4:4" s="69" customFormat="1" x14ac:dyDescent="0.25">
      <c r="D253" s="68"/>
    </row>
    <row r="254" spans="4:4" s="69" customFormat="1" x14ac:dyDescent="0.25">
      <c r="D254" s="68"/>
    </row>
    <row r="255" spans="4:4" s="69" customFormat="1" x14ac:dyDescent="0.25">
      <c r="D255" s="68"/>
    </row>
    <row r="256" spans="4:4" s="69" customFormat="1" x14ac:dyDescent="0.25">
      <c r="D256" s="68"/>
    </row>
    <row r="257" spans="4:4" s="69" customFormat="1" x14ac:dyDescent="0.25">
      <c r="D257" s="68"/>
    </row>
    <row r="258" spans="4:4" s="69" customFormat="1" x14ac:dyDescent="0.25">
      <c r="D258" s="68"/>
    </row>
    <row r="259" spans="4:4" s="69" customFormat="1" x14ac:dyDescent="0.25">
      <c r="D259" s="68"/>
    </row>
    <row r="260" spans="4:4" s="69" customFormat="1" x14ac:dyDescent="0.25">
      <c r="D260" s="68"/>
    </row>
    <row r="261" spans="4:4" s="69" customFormat="1" x14ac:dyDescent="0.25">
      <c r="D261" s="68"/>
    </row>
    <row r="262" spans="4:4" s="69" customFormat="1" x14ac:dyDescent="0.25">
      <c r="D262" s="68"/>
    </row>
    <row r="263" spans="4:4" s="69" customFormat="1" x14ac:dyDescent="0.25">
      <c r="D263" s="68"/>
    </row>
    <row r="264" spans="4:4" s="69" customFormat="1" x14ac:dyDescent="0.25">
      <c r="D264" s="68"/>
    </row>
    <row r="265" spans="4:4" s="69" customFormat="1" x14ac:dyDescent="0.25">
      <c r="D265" s="68"/>
    </row>
    <row r="266" spans="4:4" s="69" customFormat="1" x14ac:dyDescent="0.25">
      <c r="D266" s="68"/>
    </row>
    <row r="267" spans="4:4" s="69" customFormat="1" x14ac:dyDescent="0.25">
      <c r="D267" s="68"/>
    </row>
    <row r="268" spans="4:4" s="69" customFormat="1" x14ac:dyDescent="0.25">
      <c r="D268" s="68"/>
    </row>
    <row r="269" spans="4:4" s="69" customFormat="1" x14ac:dyDescent="0.25">
      <c r="D269" s="68"/>
    </row>
    <row r="270" spans="4:4" s="69" customFormat="1" x14ac:dyDescent="0.25">
      <c r="D270" s="68"/>
    </row>
    <row r="271" spans="4:4" s="69" customFormat="1" x14ac:dyDescent="0.25">
      <c r="D271" s="68"/>
    </row>
    <row r="272" spans="4:4" s="69" customFormat="1" x14ac:dyDescent="0.25">
      <c r="D272" s="68"/>
    </row>
    <row r="273" spans="4:4" s="69" customFormat="1" x14ac:dyDescent="0.25">
      <c r="D273" s="68"/>
    </row>
    <row r="274" spans="4:4" s="69" customFormat="1" x14ac:dyDescent="0.25">
      <c r="D274" s="68"/>
    </row>
    <row r="275" spans="4:4" s="69" customFormat="1" x14ac:dyDescent="0.25">
      <c r="D275" s="68"/>
    </row>
    <row r="276" spans="4:4" s="69" customFormat="1" x14ac:dyDescent="0.25">
      <c r="D276" s="68"/>
    </row>
    <row r="277" spans="4:4" s="69" customFormat="1" x14ac:dyDescent="0.25">
      <c r="D277" s="68"/>
    </row>
    <row r="278" spans="4:4" s="69" customFormat="1" x14ac:dyDescent="0.25">
      <c r="D278" s="68"/>
    </row>
    <row r="279" spans="4:4" s="69" customFormat="1" x14ac:dyDescent="0.25">
      <c r="D279" s="68"/>
    </row>
    <row r="280" spans="4:4" s="69" customFormat="1" x14ac:dyDescent="0.25">
      <c r="D280" s="68"/>
    </row>
    <row r="281" spans="4:4" s="69" customFormat="1" x14ac:dyDescent="0.25">
      <c r="D281" s="68"/>
    </row>
    <row r="282" spans="4:4" s="69" customFormat="1" x14ac:dyDescent="0.25">
      <c r="D282" s="68"/>
    </row>
    <row r="283" spans="4:4" s="69" customFormat="1" x14ac:dyDescent="0.25">
      <c r="D283" s="68"/>
    </row>
    <row r="284" spans="4:4" s="69" customFormat="1" x14ac:dyDescent="0.25">
      <c r="D284" s="68"/>
    </row>
    <row r="285" spans="4:4" s="69" customFormat="1" x14ac:dyDescent="0.25">
      <c r="D285" s="68"/>
    </row>
    <row r="286" spans="4:4" s="69" customFormat="1" x14ac:dyDescent="0.25">
      <c r="D286" s="68"/>
    </row>
    <row r="287" spans="4:4" s="69" customFormat="1" x14ac:dyDescent="0.25">
      <c r="D287" s="68"/>
    </row>
    <row r="288" spans="4:4" s="69" customFormat="1" x14ac:dyDescent="0.25">
      <c r="D288" s="68"/>
    </row>
    <row r="289" spans="4:4" s="69" customFormat="1" x14ac:dyDescent="0.25">
      <c r="D289" s="68"/>
    </row>
    <row r="290" spans="4:4" s="69" customFormat="1" x14ac:dyDescent="0.25">
      <c r="D290" s="68"/>
    </row>
    <row r="291" spans="4:4" s="69" customFormat="1" x14ac:dyDescent="0.25">
      <c r="D291" s="68"/>
    </row>
    <row r="292" spans="4:4" s="69" customFormat="1" x14ac:dyDescent="0.25">
      <c r="D292" s="68"/>
    </row>
    <row r="293" spans="4:4" s="69" customFormat="1" x14ac:dyDescent="0.25">
      <c r="D293" s="68"/>
    </row>
    <row r="294" spans="4:4" s="69" customFormat="1" x14ac:dyDescent="0.25">
      <c r="D294" s="68"/>
    </row>
    <row r="295" spans="4:4" s="69" customFormat="1" x14ac:dyDescent="0.25">
      <c r="D295" s="68"/>
    </row>
    <row r="296" spans="4:4" s="69" customFormat="1" x14ac:dyDescent="0.25">
      <c r="D296" s="68"/>
    </row>
    <row r="297" spans="4:4" s="69" customFormat="1" x14ac:dyDescent="0.25">
      <c r="D297" s="68"/>
    </row>
    <row r="298" spans="4:4" s="69" customFormat="1" x14ac:dyDescent="0.25">
      <c r="D298" s="68"/>
    </row>
    <row r="299" spans="4:4" s="69" customFormat="1" x14ac:dyDescent="0.25">
      <c r="D299" s="68"/>
    </row>
    <row r="300" spans="4:4" s="69" customFormat="1" x14ac:dyDescent="0.25">
      <c r="D300" s="68"/>
    </row>
    <row r="301" spans="4:4" s="69" customFormat="1" x14ac:dyDescent="0.25">
      <c r="D301" s="68"/>
    </row>
    <row r="302" spans="4:4" s="69" customFormat="1" x14ac:dyDescent="0.25">
      <c r="D302" s="68"/>
    </row>
    <row r="303" spans="4:4" s="69" customFormat="1" x14ac:dyDescent="0.25">
      <c r="D303" s="68"/>
    </row>
    <row r="304" spans="4:4" s="69" customFormat="1" x14ac:dyDescent="0.25">
      <c r="D304" s="68"/>
    </row>
    <row r="305" spans="4:4" s="69" customFormat="1" x14ac:dyDescent="0.25">
      <c r="D305" s="68"/>
    </row>
    <row r="306" spans="4:4" s="69" customFormat="1" x14ac:dyDescent="0.25">
      <c r="D306" s="68"/>
    </row>
    <row r="307" spans="4:4" s="69" customFormat="1" x14ac:dyDescent="0.25">
      <c r="D307" s="68"/>
    </row>
    <row r="308" spans="4:4" s="69" customFormat="1" x14ac:dyDescent="0.25">
      <c r="D308" s="68"/>
    </row>
    <row r="309" spans="4:4" s="69" customFormat="1" x14ac:dyDescent="0.25">
      <c r="D309" s="68"/>
    </row>
    <row r="310" spans="4:4" s="69" customFormat="1" x14ac:dyDescent="0.25">
      <c r="D310" s="68"/>
    </row>
    <row r="311" spans="4:4" s="69" customFormat="1" x14ac:dyDescent="0.25">
      <c r="D311" s="68"/>
    </row>
    <row r="312" spans="4:4" s="69" customFormat="1" x14ac:dyDescent="0.25">
      <c r="D312" s="68"/>
    </row>
    <row r="313" spans="4:4" s="69" customFormat="1" x14ac:dyDescent="0.25">
      <c r="D313" s="68"/>
    </row>
    <row r="314" spans="4:4" s="69" customFormat="1" x14ac:dyDescent="0.25">
      <c r="D314" s="68"/>
    </row>
    <row r="315" spans="4:4" s="69" customFormat="1" x14ac:dyDescent="0.25">
      <c r="D315" s="68"/>
    </row>
    <row r="316" spans="4:4" s="69" customFormat="1" x14ac:dyDescent="0.25">
      <c r="D316" s="68"/>
    </row>
    <row r="317" spans="4:4" s="69" customFormat="1" x14ac:dyDescent="0.25">
      <c r="D317" s="68"/>
    </row>
    <row r="318" spans="4:4" s="69" customFormat="1" x14ac:dyDescent="0.25">
      <c r="D318" s="68"/>
    </row>
    <row r="319" spans="4:4" s="69" customFormat="1" x14ac:dyDescent="0.25">
      <c r="D319" s="68"/>
    </row>
    <row r="320" spans="4:4" s="69" customFormat="1" x14ac:dyDescent="0.25">
      <c r="D320" s="68"/>
    </row>
    <row r="321" spans="4:4" s="69" customFormat="1" x14ac:dyDescent="0.25">
      <c r="D321" s="68"/>
    </row>
    <row r="322" spans="4:4" s="69" customFormat="1" x14ac:dyDescent="0.25">
      <c r="D322" s="68"/>
    </row>
    <row r="323" spans="4:4" s="69" customFormat="1" x14ac:dyDescent="0.25">
      <c r="D323" s="68"/>
    </row>
    <row r="324" spans="4:4" s="69" customFormat="1" x14ac:dyDescent="0.25">
      <c r="D324" s="68"/>
    </row>
    <row r="325" spans="4:4" s="69" customFormat="1" x14ac:dyDescent="0.25">
      <c r="D325" s="68"/>
    </row>
    <row r="326" spans="4:4" s="69" customFormat="1" x14ac:dyDescent="0.25">
      <c r="D326" s="68"/>
    </row>
    <row r="327" spans="4:4" s="69" customFormat="1" x14ac:dyDescent="0.25">
      <c r="D327" s="68"/>
    </row>
    <row r="328" spans="4:4" s="69" customFormat="1" x14ac:dyDescent="0.25">
      <c r="D328" s="68"/>
    </row>
    <row r="329" spans="4:4" s="69" customFormat="1" x14ac:dyDescent="0.25">
      <c r="D329" s="68"/>
    </row>
    <row r="330" spans="4:4" s="69" customFormat="1" x14ac:dyDescent="0.25">
      <c r="D330" s="68"/>
    </row>
    <row r="331" spans="4:4" s="69" customFormat="1" x14ac:dyDescent="0.25">
      <c r="D331" s="68"/>
    </row>
    <row r="332" spans="4:4" s="69" customFormat="1" x14ac:dyDescent="0.25">
      <c r="D332" s="68"/>
    </row>
    <row r="333" spans="4:4" s="69" customFormat="1" x14ac:dyDescent="0.25">
      <c r="D333" s="68"/>
    </row>
    <row r="334" spans="4:4" s="69" customFormat="1" x14ac:dyDescent="0.25">
      <c r="D334" s="68"/>
    </row>
    <row r="335" spans="4:4" s="69" customFormat="1" x14ac:dyDescent="0.25">
      <c r="D335" s="68"/>
    </row>
    <row r="336" spans="4:4" s="69" customFormat="1" x14ac:dyDescent="0.25">
      <c r="D336" s="68"/>
    </row>
    <row r="337" spans="4:4" s="69" customFormat="1" x14ac:dyDescent="0.25">
      <c r="D337" s="68"/>
    </row>
    <row r="338" spans="4:4" s="69" customFormat="1" x14ac:dyDescent="0.25">
      <c r="D338" s="68"/>
    </row>
    <row r="339" spans="4:4" s="69" customFormat="1" x14ac:dyDescent="0.25">
      <c r="D339" s="68"/>
    </row>
    <row r="340" spans="4:4" s="69" customFormat="1" x14ac:dyDescent="0.25">
      <c r="D340" s="68"/>
    </row>
    <row r="341" spans="4:4" s="69" customFormat="1" x14ac:dyDescent="0.25">
      <c r="D341" s="68"/>
    </row>
    <row r="342" spans="4:4" s="69" customFormat="1" x14ac:dyDescent="0.25">
      <c r="D342" s="68"/>
    </row>
    <row r="343" spans="4:4" s="69" customFormat="1" x14ac:dyDescent="0.25">
      <c r="D343" s="68"/>
    </row>
    <row r="344" spans="4:4" s="69" customFormat="1" x14ac:dyDescent="0.25">
      <c r="D344" s="68"/>
    </row>
    <row r="345" spans="4:4" s="69" customFormat="1" x14ac:dyDescent="0.25">
      <c r="D345" s="68"/>
    </row>
    <row r="346" spans="4:4" s="69" customFormat="1" x14ac:dyDescent="0.25">
      <c r="D346" s="68"/>
    </row>
    <row r="347" spans="4:4" s="69" customFormat="1" x14ac:dyDescent="0.25">
      <c r="D347" s="68"/>
    </row>
    <row r="348" spans="4:4" s="69" customFormat="1" x14ac:dyDescent="0.25">
      <c r="D348" s="68"/>
    </row>
    <row r="349" spans="4:4" s="69" customFormat="1" x14ac:dyDescent="0.25">
      <c r="D349" s="68"/>
    </row>
    <row r="350" spans="4:4" s="69" customFormat="1" x14ac:dyDescent="0.25">
      <c r="D350" s="68"/>
    </row>
    <row r="351" spans="4:4" s="69" customFormat="1" x14ac:dyDescent="0.25">
      <c r="D351" s="68"/>
    </row>
    <row r="352" spans="4:4" s="69" customFormat="1" x14ac:dyDescent="0.25">
      <c r="D352" s="68"/>
    </row>
    <row r="353" spans="4:4" s="69" customFormat="1" x14ac:dyDescent="0.25">
      <c r="D353" s="68"/>
    </row>
    <row r="354" spans="4:4" s="69" customFormat="1" x14ac:dyDescent="0.25">
      <c r="D354" s="68"/>
    </row>
    <row r="355" spans="4:4" s="69" customFormat="1" x14ac:dyDescent="0.25">
      <c r="D355" s="68"/>
    </row>
    <row r="356" spans="4:4" s="69" customFormat="1" x14ac:dyDescent="0.25">
      <c r="D356" s="68"/>
    </row>
    <row r="357" spans="4:4" s="69" customFormat="1" x14ac:dyDescent="0.25">
      <c r="D357" s="68"/>
    </row>
    <row r="358" spans="4:4" s="69" customFormat="1" x14ac:dyDescent="0.25">
      <c r="D358" s="68"/>
    </row>
    <row r="359" spans="4:4" s="69" customFormat="1" x14ac:dyDescent="0.25">
      <c r="D359" s="68"/>
    </row>
    <row r="360" spans="4:4" s="69" customFormat="1" x14ac:dyDescent="0.25">
      <c r="D360" s="68"/>
    </row>
    <row r="361" spans="4:4" s="69" customFormat="1" x14ac:dyDescent="0.25">
      <c r="D361" s="68"/>
    </row>
    <row r="362" spans="4:4" s="69" customFormat="1" x14ac:dyDescent="0.25">
      <c r="D362" s="68"/>
    </row>
    <row r="363" spans="4:4" s="69" customFormat="1" x14ac:dyDescent="0.25">
      <c r="D363" s="68"/>
    </row>
    <row r="364" spans="4:4" s="69" customFormat="1" x14ac:dyDescent="0.25">
      <c r="D364" s="68"/>
    </row>
    <row r="365" spans="4:4" s="69" customFormat="1" x14ac:dyDescent="0.25">
      <c r="D365" s="68"/>
    </row>
    <row r="366" spans="4:4" s="69" customFormat="1" x14ac:dyDescent="0.25">
      <c r="D366" s="68"/>
    </row>
    <row r="367" spans="4:4" s="69" customFormat="1" x14ac:dyDescent="0.25">
      <c r="D367" s="68"/>
    </row>
    <row r="368" spans="4:4" s="69" customFormat="1" x14ac:dyDescent="0.25">
      <c r="D368" s="68"/>
    </row>
    <row r="369" spans="4:4" s="69" customFormat="1" x14ac:dyDescent="0.25">
      <c r="D369" s="68"/>
    </row>
    <row r="370" spans="4:4" s="69" customFormat="1" x14ac:dyDescent="0.25">
      <c r="D370" s="68"/>
    </row>
    <row r="371" spans="4:4" s="69" customFormat="1" x14ac:dyDescent="0.25">
      <c r="D371" s="68"/>
    </row>
    <row r="372" spans="4:4" s="69" customFormat="1" x14ac:dyDescent="0.25">
      <c r="D372" s="68"/>
    </row>
    <row r="373" spans="4:4" s="69" customFormat="1" x14ac:dyDescent="0.25">
      <c r="D373" s="68"/>
    </row>
    <row r="374" spans="4:4" s="69" customFormat="1" x14ac:dyDescent="0.25">
      <c r="D374" s="68"/>
    </row>
    <row r="375" spans="4:4" s="69" customFormat="1" x14ac:dyDescent="0.25">
      <c r="D375" s="68"/>
    </row>
    <row r="376" spans="4:4" s="69" customFormat="1" x14ac:dyDescent="0.25">
      <c r="D376" s="68"/>
    </row>
    <row r="377" spans="4:4" s="69" customFormat="1" x14ac:dyDescent="0.25">
      <c r="D377" s="68"/>
    </row>
    <row r="378" spans="4:4" s="69" customFormat="1" x14ac:dyDescent="0.25">
      <c r="D378" s="68"/>
    </row>
    <row r="379" spans="4:4" s="69" customFormat="1" x14ac:dyDescent="0.25">
      <c r="D379" s="68"/>
    </row>
    <row r="380" spans="4:4" s="69" customFormat="1" x14ac:dyDescent="0.25">
      <c r="D380" s="68"/>
    </row>
    <row r="381" spans="4:4" s="69" customFormat="1" x14ac:dyDescent="0.25">
      <c r="D381" s="68"/>
    </row>
    <row r="382" spans="4:4" s="69" customFormat="1" x14ac:dyDescent="0.25">
      <c r="D382" s="68"/>
    </row>
    <row r="383" spans="4:4" s="69" customFormat="1" x14ac:dyDescent="0.25">
      <c r="D383" s="68"/>
    </row>
    <row r="384" spans="4:4" s="69" customFormat="1" x14ac:dyDescent="0.25">
      <c r="D384" s="68"/>
    </row>
    <row r="385" spans="4:4" s="69" customFormat="1" x14ac:dyDescent="0.25">
      <c r="D385" s="68"/>
    </row>
    <row r="386" spans="4:4" s="69" customFormat="1" x14ac:dyDescent="0.25">
      <c r="D386" s="68"/>
    </row>
    <row r="387" spans="4:4" s="69" customFormat="1" x14ac:dyDescent="0.25">
      <c r="D387" s="68"/>
    </row>
    <row r="388" spans="4:4" s="69" customFormat="1" x14ac:dyDescent="0.25">
      <c r="D388" s="68"/>
    </row>
    <row r="389" spans="4:4" s="69" customFormat="1" x14ac:dyDescent="0.25">
      <c r="D389" s="68"/>
    </row>
    <row r="390" spans="4:4" s="69" customFormat="1" x14ac:dyDescent="0.25">
      <c r="D390" s="68"/>
    </row>
    <row r="391" spans="4:4" s="69" customFormat="1" x14ac:dyDescent="0.25">
      <c r="D391" s="68"/>
    </row>
    <row r="392" spans="4:4" s="69" customFormat="1" x14ac:dyDescent="0.25">
      <c r="D392" s="68"/>
    </row>
    <row r="393" spans="4:4" s="69" customFormat="1" x14ac:dyDescent="0.25">
      <c r="D393" s="68"/>
    </row>
    <row r="394" spans="4:4" s="69" customFormat="1" x14ac:dyDescent="0.25">
      <c r="D394" s="68"/>
    </row>
    <row r="395" spans="4:4" s="69" customFormat="1" x14ac:dyDescent="0.25">
      <c r="D395" s="68"/>
    </row>
    <row r="396" spans="4:4" s="69" customFormat="1" x14ac:dyDescent="0.25">
      <c r="D396" s="68"/>
    </row>
    <row r="397" spans="4:4" s="69" customFormat="1" x14ac:dyDescent="0.25">
      <c r="D397" s="68"/>
    </row>
    <row r="398" spans="4:4" s="69" customFormat="1" x14ac:dyDescent="0.25">
      <c r="D398" s="68"/>
    </row>
    <row r="399" spans="4:4" s="69" customFormat="1" x14ac:dyDescent="0.25">
      <c r="D399" s="68"/>
    </row>
    <row r="400" spans="4:4" s="69" customFormat="1" x14ac:dyDescent="0.25">
      <c r="D400" s="68"/>
    </row>
    <row r="401" spans="4:4" s="69" customFormat="1" x14ac:dyDescent="0.25">
      <c r="D401" s="68"/>
    </row>
    <row r="402" spans="4:4" s="69" customFormat="1" x14ac:dyDescent="0.25">
      <c r="D402" s="68"/>
    </row>
    <row r="403" spans="4:4" s="69" customFormat="1" x14ac:dyDescent="0.25">
      <c r="D403" s="68"/>
    </row>
    <row r="404" spans="4:4" s="69" customFormat="1" x14ac:dyDescent="0.25">
      <c r="D404" s="68"/>
    </row>
    <row r="405" spans="4:4" s="69" customFormat="1" x14ac:dyDescent="0.25">
      <c r="D405" s="68"/>
    </row>
    <row r="406" spans="4:4" s="69" customFormat="1" x14ac:dyDescent="0.25">
      <c r="D406" s="68"/>
    </row>
    <row r="407" spans="4:4" s="69" customFormat="1" x14ac:dyDescent="0.25">
      <c r="D407" s="68"/>
    </row>
    <row r="408" spans="4:4" s="69" customFormat="1" x14ac:dyDescent="0.25">
      <c r="D408" s="68"/>
    </row>
    <row r="409" spans="4:4" s="69" customFormat="1" x14ac:dyDescent="0.25">
      <c r="D409" s="68"/>
    </row>
    <row r="410" spans="4:4" s="69" customFormat="1" x14ac:dyDescent="0.25">
      <c r="D410" s="68"/>
    </row>
    <row r="411" spans="4:4" s="69" customFormat="1" x14ac:dyDescent="0.25">
      <c r="D411" s="68"/>
    </row>
    <row r="412" spans="4:4" s="69" customFormat="1" x14ac:dyDescent="0.25">
      <c r="D412" s="68"/>
    </row>
    <row r="413" spans="4:4" s="69" customFormat="1" x14ac:dyDescent="0.25">
      <c r="D413" s="68"/>
    </row>
    <row r="414" spans="4:4" s="69" customFormat="1" x14ac:dyDescent="0.25">
      <c r="D414" s="68"/>
    </row>
    <row r="415" spans="4:4" s="69" customFormat="1" x14ac:dyDescent="0.25">
      <c r="D415" s="68"/>
    </row>
    <row r="416" spans="4:4" s="69" customFormat="1" x14ac:dyDescent="0.25">
      <c r="D416" s="68"/>
    </row>
    <row r="417" spans="4:4" s="69" customFormat="1" x14ac:dyDescent="0.25">
      <c r="D417" s="68"/>
    </row>
    <row r="418" spans="4:4" s="69" customFormat="1" x14ac:dyDescent="0.25">
      <c r="D418" s="68"/>
    </row>
    <row r="419" spans="4:4" s="69" customFormat="1" x14ac:dyDescent="0.25">
      <c r="D419" s="68"/>
    </row>
    <row r="420" spans="4:4" s="69" customFormat="1" x14ac:dyDescent="0.25">
      <c r="D420" s="68"/>
    </row>
    <row r="421" spans="4:4" s="69" customFormat="1" x14ac:dyDescent="0.25">
      <c r="D421" s="68"/>
    </row>
    <row r="422" spans="4:4" s="69" customFormat="1" x14ac:dyDescent="0.25">
      <c r="D422" s="68"/>
    </row>
    <row r="423" spans="4:4" s="69" customFormat="1" x14ac:dyDescent="0.25">
      <c r="D423" s="68"/>
    </row>
    <row r="424" spans="4:4" s="69" customFormat="1" x14ac:dyDescent="0.25">
      <c r="D424" s="68"/>
    </row>
    <row r="425" spans="4:4" s="69" customFormat="1" x14ac:dyDescent="0.25">
      <c r="D425" s="68"/>
    </row>
    <row r="426" spans="4:4" s="69" customFormat="1" x14ac:dyDescent="0.25">
      <c r="D426" s="68"/>
    </row>
    <row r="427" spans="4:4" s="69" customFormat="1" x14ac:dyDescent="0.25">
      <c r="D427" s="68"/>
    </row>
    <row r="428" spans="4:4" s="69" customFormat="1" x14ac:dyDescent="0.25">
      <c r="D428" s="68"/>
    </row>
    <row r="429" spans="4:4" s="69" customFormat="1" x14ac:dyDescent="0.25">
      <c r="D429" s="68"/>
    </row>
    <row r="430" spans="4:4" s="69" customFormat="1" x14ac:dyDescent="0.25">
      <c r="D430" s="68"/>
    </row>
    <row r="431" spans="4:4" s="69" customFormat="1" x14ac:dyDescent="0.25">
      <c r="D431" s="68"/>
    </row>
    <row r="432" spans="4:4" s="69" customFormat="1" x14ac:dyDescent="0.25">
      <c r="D432" s="68"/>
    </row>
    <row r="433" spans="4:4" s="69" customFormat="1" x14ac:dyDescent="0.25">
      <c r="D433" s="68"/>
    </row>
    <row r="434" spans="4:4" s="69" customFormat="1" x14ac:dyDescent="0.25">
      <c r="D434" s="68"/>
    </row>
    <row r="435" spans="4:4" s="69" customFormat="1" x14ac:dyDescent="0.25">
      <c r="D435" s="68"/>
    </row>
    <row r="436" spans="4:4" s="69" customFormat="1" x14ac:dyDescent="0.25">
      <c r="D436" s="68"/>
    </row>
    <row r="437" spans="4:4" s="69" customFormat="1" x14ac:dyDescent="0.25">
      <c r="D437" s="68"/>
    </row>
    <row r="438" spans="4:4" s="69" customFormat="1" x14ac:dyDescent="0.25">
      <c r="D438" s="68"/>
    </row>
    <row r="439" spans="4:4" s="69" customFormat="1" x14ac:dyDescent="0.25">
      <c r="D439" s="68"/>
    </row>
    <row r="440" spans="4:4" s="69" customFormat="1" x14ac:dyDescent="0.25">
      <c r="D440" s="68"/>
    </row>
    <row r="441" spans="4:4" s="69" customFormat="1" x14ac:dyDescent="0.25">
      <c r="D441" s="68"/>
    </row>
    <row r="442" spans="4:4" s="69" customFormat="1" x14ac:dyDescent="0.25">
      <c r="D442" s="68"/>
    </row>
    <row r="443" spans="4:4" s="69" customFormat="1" x14ac:dyDescent="0.25">
      <c r="D443" s="68"/>
    </row>
    <row r="444" spans="4:4" s="69" customFormat="1" x14ac:dyDescent="0.25">
      <c r="D444" s="68"/>
    </row>
    <row r="445" spans="4:4" s="69" customFormat="1" x14ac:dyDescent="0.25">
      <c r="D445" s="68"/>
    </row>
    <row r="446" spans="4:4" s="69" customFormat="1" x14ac:dyDescent="0.25">
      <c r="D446" s="68"/>
    </row>
    <row r="447" spans="4:4" s="69" customFormat="1" x14ac:dyDescent="0.25">
      <c r="D447" s="68"/>
    </row>
    <row r="448" spans="4:4" s="69" customFormat="1" x14ac:dyDescent="0.25">
      <c r="D448" s="68"/>
    </row>
    <row r="449" spans="4:4" s="69" customFormat="1" x14ac:dyDescent="0.25">
      <c r="D449" s="68"/>
    </row>
    <row r="450" spans="4:4" s="69" customFormat="1" x14ac:dyDescent="0.25">
      <c r="D450" s="68"/>
    </row>
    <row r="451" spans="4:4" s="69" customFormat="1" x14ac:dyDescent="0.25">
      <c r="D451" s="68"/>
    </row>
    <row r="452" spans="4:4" s="69" customFormat="1" x14ac:dyDescent="0.25">
      <c r="D452" s="68"/>
    </row>
    <row r="453" spans="4:4" s="69" customFormat="1" x14ac:dyDescent="0.25">
      <c r="D453" s="68"/>
    </row>
    <row r="454" spans="4:4" s="69" customFormat="1" x14ac:dyDescent="0.25">
      <c r="D454" s="68"/>
    </row>
    <row r="455" spans="4:4" s="69" customFormat="1" x14ac:dyDescent="0.25">
      <c r="D455" s="68"/>
    </row>
    <row r="456" spans="4:4" s="69" customFormat="1" x14ac:dyDescent="0.25">
      <c r="D456" s="68"/>
    </row>
    <row r="457" spans="4:4" s="69" customFormat="1" x14ac:dyDescent="0.25">
      <c r="D457" s="68"/>
    </row>
    <row r="458" spans="4:4" s="69" customFormat="1" x14ac:dyDescent="0.25">
      <c r="D458" s="68"/>
    </row>
    <row r="459" spans="4:4" s="69" customFormat="1" x14ac:dyDescent="0.25">
      <c r="D459" s="68"/>
    </row>
    <row r="460" spans="4:4" s="69" customFormat="1" x14ac:dyDescent="0.25">
      <c r="D460" s="68"/>
    </row>
    <row r="461" spans="4:4" s="69" customFormat="1" x14ac:dyDescent="0.25">
      <c r="D461" s="68"/>
    </row>
    <row r="462" spans="4:4" s="69" customFormat="1" x14ac:dyDescent="0.25">
      <c r="D462" s="68"/>
    </row>
    <row r="463" spans="4:4" s="69" customFormat="1" x14ac:dyDescent="0.25">
      <c r="D463" s="68"/>
    </row>
    <row r="464" spans="4:4" s="69" customFormat="1" x14ac:dyDescent="0.25">
      <c r="D464" s="68"/>
    </row>
    <row r="465" spans="4:4" s="69" customFormat="1" x14ac:dyDescent="0.25">
      <c r="D465" s="68"/>
    </row>
    <row r="466" spans="4:4" s="69" customFormat="1" x14ac:dyDescent="0.25">
      <c r="D466" s="68"/>
    </row>
    <row r="467" spans="4:4" s="69" customFormat="1" x14ac:dyDescent="0.25">
      <c r="D467" s="68"/>
    </row>
    <row r="468" spans="4:4" s="69" customFormat="1" x14ac:dyDescent="0.25">
      <c r="D468" s="68"/>
    </row>
    <row r="469" spans="4:4" s="69" customFormat="1" x14ac:dyDescent="0.25">
      <c r="D469" s="68"/>
    </row>
    <row r="470" spans="4:4" s="69" customFormat="1" x14ac:dyDescent="0.25">
      <c r="D470" s="68"/>
    </row>
    <row r="471" spans="4:4" s="69" customFormat="1" x14ac:dyDescent="0.25">
      <c r="D471" s="68"/>
    </row>
    <row r="472" spans="4:4" s="69" customFormat="1" x14ac:dyDescent="0.25">
      <c r="D472" s="68"/>
    </row>
    <row r="473" spans="4:4" s="69" customFormat="1" x14ac:dyDescent="0.25">
      <c r="D473" s="68"/>
    </row>
    <row r="474" spans="4:4" s="69" customFormat="1" x14ac:dyDescent="0.25">
      <c r="D474" s="68"/>
    </row>
    <row r="475" spans="4:4" s="69" customFormat="1" x14ac:dyDescent="0.25">
      <c r="D475" s="68"/>
    </row>
    <row r="476" spans="4:4" s="69" customFormat="1" x14ac:dyDescent="0.25">
      <c r="D476" s="68"/>
    </row>
    <row r="477" spans="4:4" s="69" customFormat="1" x14ac:dyDescent="0.25">
      <c r="D477" s="68"/>
    </row>
    <row r="478" spans="4:4" s="69" customFormat="1" x14ac:dyDescent="0.25">
      <c r="D478" s="68"/>
    </row>
    <row r="479" spans="4:4" s="69" customFormat="1" x14ac:dyDescent="0.25">
      <c r="D479" s="68"/>
    </row>
    <row r="480" spans="4:4" s="69" customFormat="1" x14ac:dyDescent="0.25">
      <c r="D480" s="68"/>
    </row>
    <row r="481" spans="4:4" s="69" customFormat="1" x14ac:dyDescent="0.25">
      <c r="D481" s="68"/>
    </row>
    <row r="482" spans="4:4" s="69" customFormat="1" x14ac:dyDescent="0.25">
      <c r="D482" s="68"/>
    </row>
    <row r="483" spans="4:4" s="69" customFormat="1" x14ac:dyDescent="0.25">
      <c r="D483" s="68"/>
    </row>
    <row r="484" spans="4:4" s="69" customFormat="1" x14ac:dyDescent="0.25">
      <c r="D484" s="68"/>
    </row>
    <row r="485" spans="4:4" s="69" customFormat="1" x14ac:dyDescent="0.25">
      <c r="D485" s="68"/>
    </row>
    <row r="486" spans="4:4" s="69" customFormat="1" x14ac:dyDescent="0.25">
      <c r="D486" s="68"/>
    </row>
    <row r="487" spans="4:4" s="69" customFormat="1" x14ac:dyDescent="0.25">
      <c r="D487" s="68"/>
    </row>
    <row r="488" spans="4:4" s="69" customFormat="1" x14ac:dyDescent="0.25">
      <c r="D488" s="68"/>
    </row>
    <row r="489" spans="4:4" s="69" customFormat="1" x14ac:dyDescent="0.25">
      <c r="D489" s="68"/>
    </row>
    <row r="490" spans="4:4" s="69" customFormat="1" x14ac:dyDescent="0.25">
      <c r="D490" s="68"/>
    </row>
    <row r="491" spans="4:4" s="69" customFormat="1" x14ac:dyDescent="0.25">
      <c r="D491" s="68"/>
    </row>
    <row r="492" spans="4:4" s="69" customFormat="1" x14ac:dyDescent="0.25">
      <c r="D492" s="68"/>
    </row>
    <row r="493" spans="4:4" s="69" customFormat="1" x14ac:dyDescent="0.25">
      <c r="D493" s="68"/>
    </row>
    <row r="494" spans="4:4" s="69" customFormat="1" x14ac:dyDescent="0.25">
      <c r="D494" s="68"/>
    </row>
    <row r="495" spans="4:4" s="69" customFormat="1" x14ac:dyDescent="0.25">
      <c r="D495" s="68"/>
    </row>
    <row r="496" spans="4:4" s="69" customFormat="1" x14ac:dyDescent="0.25">
      <c r="D496" s="68"/>
    </row>
    <row r="497" spans="4:4" s="69" customFormat="1" x14ac:dyDescent="0.25">
      <c r="D497" s="68"/>
    </row>
    <row r="498" spans="4:4" s="69" customFormat="1" x14ac:dyDescent="0.25">
      <c r="D498" s="68"/>
    </row>
    <row r="499" spans="4:4" s="69" customFormat="1" x14ac:dyDescent="0.25">
      <c r="D499" s="68"/>
    </row>
    <row r="500" spans="4:4" s="69" customFormat="1" x14ac:dyDescent="0.25">
      <c r="D500" s="68"/>
    </row>
    <row r="501" spans="4:4" s="69" customFormat="1" x14ac:dyDescent="0.25">
      <c r="D501" s="68"/>
    </row>
    <row r="502" spans="4:4" s="69" customFormat="1" x14ac:dyDescent="0.25">
      <c r="D502" s="68"/>
    </row>
    <row r="503" spans="4:4" s="69" customFormat="1" x14ac:dyDescent="0.25">
      <c r="D503" s="68"/>
    </row>
    <row r="504" spans="4:4" s="69" customFormat="1" x14ac:dyDescent="0.25">
      <c r="D504" s="68"/>
    </row>
    <row r="505" spans="4:4" s="69" customFormat="1" x14ac:dyDescent="0.25">
      <c r="D505" s="68"/>
    </row>
    <row r="506" spans="4:4" s="69" customFormat="1" x14ac:dyDescent="0.25">
      <c r="D506" s="68"/>
    </row>
    <row r="507" spans="4:4" s="69" customFormat="1" x14ac:dyDescent="0.25">
      <c r="D507" s="68"/>
    </row>
    <row r="508" spans="4:4" s="69" customFormat="1" x14ac:dyDescent="0.25">
      <c r="D508" s="68"/>
    </row>
    <row r="509" spans="4:4" s="69" customFormat="1" x14ac:dyDescent="0.25">
      <c r="D509" s="68"/>
    </row>
    <row r="510" spans="4:4" s="69" customFormat="1" x14ac:dyDescent="0.25">
      <c r="D510" s="68"/>
    </row>
    <row r="511" spans="4:4" s="69" customFormat="1" x14ac:dyDescent="0.25">
      <c r="D511" s="68"/>
    </row>
    <row r="512" spans="4:4" s="69" customFormat="1" x14ac:dyDescent="0.25">
      <c r="D512" s="68"/>
    </row>
    <row r="513" spans="4:4" s="69" customFormat="1" x14ac:dyDescent="0.25">
      <c r="D513" s="68"/>
    </row>
    <row r="514" spans="4:4" s="69" customFormat="1" x14ac:dyDescent="0.25">
      <c r="D514" s="68"/>
    </row>
    <row r="515" spans="4:4" s="69" customFormat="1" x14ac:dyDescent="0.25">
      <c r="D515" s="68"/>
    </row>
    <row r="516" spans="4:4" s="69" customFormat="1" x14ac:dyDescent="0.25">
      <c r="D516" s="68"/>
    </row>
    <row r="517" spans="4:4" s="69" customFormat="1" x14ac:dyDescent="0.25">
      <c r="D517" s="68"/>
    </row>
    <row r="518" spans="4:4" s="69" customFormat="1" x14ac:dyDescent="0.25">
      <c r="D518" s="68"/>
    </row>
    <row r="519" spans="4:4" s="69" customFormat="1" x14ac:dyDescent="0.25">
      <c r="D519" s="68"/>
    </row>
    <row r="520" spans="4:4" s="69" customFormat="1" x14ac:dyDescent="0.25">
      <c r="D520" s="68"/>
    </row>
    <row r="521" spans="4:4" s="69" customFormat="1" x14ac:dyDescent="0.25">
      <c r="D521" s="68"/>
    </row>
  </sheetData>
  <sheetProtection algorithmName="SHA-512" hashValue="kf3tviRp9Gr1p++gzs5jo/TnW3NswPaZCWCzz/ZcIEljsvMdeXCKMgkcz4ohjQpFJwLg+U/dx/DNdMj/KoAC2Q==" saltValue="qvamHetNaxQBJArkrxkANA==" spinCount="100000" sheet="1" formatCells="0" formatColumns="0" formatRows="0" insertColumns="0" insertRows="0" insertHyperlinks="0" deleteColumns="0" deleteRows="0" selectLockedCells="1" sort="0" autoFilter="0" pivotTables="0" selectUnlockedCells="1"/>
  <mergeCells count="1">
    <mergeCell ref="B1:C1"/>
  </mergeCells>
  <pageMargins left="0.7" right="0.7" top="0.75" bottom="0.75" header="0.3" footer="0.3"/>
  <pageSetup paperSize="9" scale="92" orientation="portrait" horizontalDpi="1200" verticalDpi="1200" r:id="rId1"/>
  <headerFooter>
    <oddHeader>&amp;LALLEGATO 6 PEF COMUNALE 2020</oddHeader>
    <oddFooter>&amp;C&amp;F</oddFooter>
  </headerFooter>
  <colBreaks count="1" manualBreakCount="1">
    <brk id="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6</vt:i4>
      </vt:variant>
    </vt:vector>
  </HeadingPairs>
  <TitlesOfParts>
    <vt:vector size="13" baseType="lpstr">
      <vt:lpstr>Allegato 1_RIEPILOGO</vt:lpstr>
      <vt:lpstr>Allegato 2_COSTI</vt:lpstr>
      <vt:lpstr>Allegato 3_DETTAGLIO OPZIONALI</vt:lpstr>
      <vt:lpstr>Allegato 4 _CREDITI</vt:lpstr>
      <vt:lpstr>Allegato 5_DETRAZIONI</vt:lpstr>
      <vt:lpstr>Allegato 6_Mod ARERA PEF 2020_2</vt:lpstr>
      <vt:lpstr>Foglio1</vt:lpstr>
      <vt:lpstr>'Allegato 1_RIEPILOGO'!Area_stampa</vt:lpstr>
      <vt:lpstr>'Allegato 2_COSTI'!Area_stampa</vt:lpstr>
      <vt:lpstr>'Allegato 3_DETTAGLIO OPZIONALI'!Area_stampa</vt:lpstr>
      <vt:lpstr>'Allegato 5_DETRAZIONI'!Area_stampa</vt:lpstr>
      <vt:lpstr>'Allegato 1_RIEPILOGO'!Print_Area</vt:lpstr>
      <vt:lpstr>'Allegato 2_COSTI'!Print_Area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Giacomo Cecchetti</dc:creator>
  <cp:lastModifiedBy>Marco Bergamaschi</cp:lastModifiedBy>
  <cp:lastPrinted>2020-12-04T15:29:34Z</cp:lastPrinted>
  <dcterms:created xsi:type="dcterms:W3CDTF">2020-03-04T09:33:52Z</dcterms:created>
  <dcterms:modified xsi:type="dcterms:W3CDTF">2020-12-04T15:29:43Z</dcterms:modified>
</cp:coreProperties>
</file>